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535" windowHeight="5580" activeTab="1"/>
  </bookViews>
  <sheets>
    <sheet name="CANTIDADES" sheetId="1" r:id="rId1"/>
    <sheet name="PRESUPUESTO OFICIAL" sheetId="2" r:id="rId2"/>
    <sheet name="Hoja3" sheetId="3" r:id="rId3"/>
  </sheets>
  <definedNames>
    <definedName name="_xlnm.Print_Titles" localSheetId="0">'CANTIDADES'!$1:$12</definedName>
    <definedName name="_xlnm.Print_Titles" localSheetId="1">'PRESUPUESTO OFICIAL'!$1:$12</definedName>
  </definedNames>
  <calcPr fullCalcOnLoad="1"/>
</workbook>
</file>

<file path=xl/sharedStrings.xml><?xml version="1.0" encoding="utf-8"?>
<sst xmlns="http://schemas.openxmlformats.org/spreadsheetml/2006/main" count="280" uniqueCount="104">
  <si>
    <t>CIENCIAS CONTABLES, ECONOMICAS Y ADMINISTRATIVAS</t>
  </si>
  <si>
    <t>DE LA UNIVERSIDAD DEL CAUCA - SECTOR POMONA</t>
  </si>
  <si>
    <t>No.</t>
  </si>
  <si>
    <t>DESCRIPCION</t>
  </si>
  <si>
    <t>UNID.</t>
  </si>
  <si>
    <t>CANT.</t>
  </si>
  <si>
    <t>VR. TOTAL</t>
  </si>
  <si>
    <t>Construcción e instalación de ventana tipo VT1 , en aluminio  corrediza, configuración X-O-O-X, sistema 5020  cierre media luna, vidrio cristal flotado 4 mm, aluminio anodizado natural. Incluye montante superior en perfilería 2" x 1" liso U-67 y tubular T-117 dividido en 4 cuerpos, con siete (07) persianas referencia ALN-547 sujetadas a perfil ALN 343.  Altura de montante = 0.50 mts.  Acabado certicado por el fabricante.  Dimensión total de la ventana 2.55 x h=1.70 (ver esquema)</t>
  </si>
  <si>
    <t>UNID</t>
  </si>
  <si>
    <t>Construcción e instalación de ventana tipo VT2, en aluminio  corrediza, configuración X-O-X, sistema 5020  cierre media luna, vidrio cristal flotado 4 mm, aluminio anodizado natural. Incluye montante superior en perfilería 2" x 1" liso U-67 y tubular T-117 dividido en 2 cuerpos, con siete (07) persianas referencia ALN-547 sujetadas a perfil ALN 343.  Altura de montante = 0.50 mts.  Acabado certicado por el fabricante.  Dimensión total de la ventana 1,50 x h=1.70 (ver esquema)</t>
  </si>
  <si>
    <t>1.3</t>
  </si>
  <si>
    <t>Construcción e instalación de ventana tipo VT3 , en aluminio  corrediza, configuración X-O-O-X, sistema 5020  cierre media luna, vidrio cristal flotado 4 mm, aluminio anodizado natural. Incluye montante superior en perfilería 2" x 1" liso U-67 y tubular T-117 dividido en 4 cuerpos, con siete (07) persianas referencia ALN-547 sujetadas a perfil ALN 343.  Altura de montante = 0.50 mts.  Acabado certicado por el fabricante.  Dimensión total de la ventana 2.30 x h=1.70 (ver esquema)</t>
  </si>
  <si>
    <t>1.4</t>
  </si>
  <si>
    <t>Construcción e instalación de ventana tipo VT4 proyectante sistema 3831, en aluminio anodizado natural. Vidrio cristal flotado 4 mm.  Bisagras 12". Acabado certificado por el fabricante.  Dimensiones 0.80 x h=0.80</t>
  </si>
  <si>
    <t>1.5</t>
  </si>
  <si>
    <t>Construcción e instalación de ventana tipo VT9 , en aluminio  corrediza, configuración X-O-X, sistema 5020  cierre media luna, vidrio cristal flotado 4 mm, aluminio anodizado natural. Incluye montante superior en perfilería 2" x 1" liso U-67 y tubular T-117 dividido en 2 cuerpos, con siete (07) persianas referencia ALN-547 sujetadas a perfil ALN 343.  Altura de montante = 0.50 mts.  Acabado certicado por el fabricante.  Dimensión total de la ventana 1,20 x h=1.70 (ver esquema)</t>
  </si>
  <si>
    <t>UND</t>
  </si>
  <si>
    <t>1.9</t>
  </si>
  <si>
    <t>Construcción e instalación de ventana tipo VT10 proyectante sistema 3831, en aluminio anodizado natural. Vidrio cristal flotado 4 mm. Con ventana fija en la parte media inferior  Bisagras 12". Acabado certificado por el fabricante.  Dimensiones 1,00 x h=1,70</t>
  </si>
  <si>
    <t>1.10</t>
  </si>
  <si>
    <t>Construcción e instalación de ventana tipo VT15 , en aluminio  corrediza, configuración X-O, sistema 5020  cierre media luna, vidrio cristal flotado 4 mm, aluminio anodizado natural. Incluye montante superior en perfilería 2" x 1" liso U-67 y tubular T-117 dividido en 2 cuerpos, con siete (07) persianas referencia ALN-547 sujetadas a perfil ALN 343.  Altura de montante = 0.50 mts.  Acabado certicado por el fabricante.  Dimensión total de la ventana 1,00 x h=1.70 (ver esquema)</t>
  </si>
  <si>
    <t>1.17</t>
  </si>
  <si>
    <t>1.18</t>
  </si>
  <si>
    <t>M2</t>
  </si>
  <si>
    <t>1.11</t>
  </si>
  <si>
    <t>1.19</t>
  </si>
  <si>
    <t>Construcción de puerta ventana tipo PV2 corrediza 4 cuerpos configuración O-X-X-O,  en aluminio anodizado natural, marco en perfiles 3" x 1" liso U55. Puerta y perfileria T 103, con cuerpo superior en vidrio cristal flotado 5 mm con pisavidrios S 343 y S 344. Cuerpo inferior en perfil entamborado T 166 y U 61, Chapa yale doble manija.  Montante superior de altura = 0.40 dividido en 4 cuerpos con vidrio cristal flotado 5 mm. Puerta instalada sobre rieles, Dimensiones 5,50 x altura =  2,60 metros. Acabado certificado por fabricante.(Ver esquema)</t>
  </si>
  <si>
    <t>Construcción de puerta y marco dos naves, Tipo PT6 en aluminio anodizado natural ; marco en perfiles 3" x 1" liso U55. Puerta y perfileria T 103, con cuerpo superior en vidrio cristal flotado 5 mm con pisavidrios S 343 y S 344. Cuerpo inferior en perfil entamborado T 166 y U 61, Chapa yale doble manija.montante superior de altura =0,40 dividido en 2 cuerpos con vidrio en cristal flotado 5 mm.Puerta instalada sobre pivotes, incluye fallebas, Dimensiones 2.50 x altura =  2.60 metros. Acabado certificado por fabricante.(Ver esquema)</t>
  </si>
  <si>
    <t>Construcción de puerta y marco dos naves, Tipo PT7 en aluminio anodizado natural ; marco en perfiles 3" x 1" liso U55. Puerta y perfileria T 103, con cuerpo superior en vidrio cristal flotado 5 mm con pisavidrios S 343 y S 344. Cuerpo inferior en perfil entamborado T 166 y U 61, Chapa yale doble manija.Montante superior de altura =0,40 dividido en dos cuerpos con vidrio cristal flotado de 5mm. Puerta instalada sobre pivotes, incluye fallebas, Dimensiones 2.30 x altura =  2.60 metros. Acabado certificado por fabricante.(Ver esquema)</t>
  </si>
  <si>
    <t>II</t>
  </si>
  <si>
    <t>ML</t>
  </si>
  <si>
    <t>Construcción de muro doble cara  para dinteles de fachada en laminas de superboard 10 mm, sobre perfileria rolada calibre 24, con tratamiento de juntas con masilla tipo joint compound. Acabado en pintura blanca acrilica,koraza a tres (3) manos, incluye anclaje a losa. Longitud de desarrollo de 1,30m</t>
  </si>
  <si>
    <t>Construcción de muro doble cara  para dinteles de fachada en laminas de superboard 10 mm, sobre perfileria rolada calibre 24, con tratamiento de juntas con masilla tipo joint compound. Acabado en pintura blanca tipo vinilo I, a tres (3) manos, incluye anclaje a losa. Longitud de desarrollo de 1,20m</t>
  </si>
  <si>
    <t>Construcción de muro doble cara  para dinteles de fachada en laminas de superboard 10 mm, sobre perfileria rolada calibre 24, con tratamiento de juntas con masilla tipo joint compound. Acabado en pintura blanca acrilica koraza, a tres (3) manos, incluye anclaje a losa. Longitud de desarrollo de 1,12m</t>
  </si>
  <si>
    <t>Construcción de muro doble cara  para dinteles de fachada en laminas de superboard 10 mm, sobre perfileria rolada calibre 24, con tratamiento de juntas con masilla tipo joint compound. Acabado en pintura blanca acrilica koraza tres (3) manos, incluye anclaje a losa. Longitud de desarrollo de 0,85m</t>
  </si>
  <si>
    <t>UNIDAD</t>
  </si>
  <si>
    <t>EQUIPO</t>
  </si>
  <si>
    <t>MATERIAL</t>
  </si>
  <si>
    <t>GENTE</t>
  </si>
  <si>
    <t>Herramienta</t>
  </si>
  <si>
    <t>Glob</t>
  </si>
  <si>
    <t>Placa superboard (1,22*2,44 m.)</t>
  </si>
  <si>
    <t>Und</t>
  </si>
  <si>
    <t>Paral cal 24</t>
  </si>
  <si>
    <t>Cinta malla</t>
  </si>
  <si>
    <t>Masilla tipo joint compound</t>
  </si>
  <si>
    <t>Kg</t>
  </si>
  <si>
    <t>tornillo goloso de 1/2" punta fina</t>
  </si>
  <si>
    <t>Pint.acrilica koraza</t>
  </si>
  <si>
    <t>Gal</t>
  </si>
  <si>
    <t>cuadrilla general</t>
  </si>
  <si>
    <t>h-h</t>
  </si>
  <si>
    <t>COSTO DIRECTO</t>
  </si>
  <si>
    <t>Construcción de muro doble cara  para dinteles de fachada en laminas de superboard 10 mm, sobre perfileria rolada calibre 24, con tratamiento de juntas con masilla tipo joint compound. Acabado en pintura blanca acrilica coraza, a tres (3) manos, incluye anclaje a losa. Longitud de desarrollo de 1,30</t>
  </si>
  <si>
    <t>ITEM 2,4</t>
  </si>
  <si>
    <t>Construcción de muro doble cara  para dinteles en laminas de superboard 10 mm, sobre perfileria rolada calibre 24, con tratamiento de juntas con masilla tipo joint compound. Acabado en pintura blanca acrilica coraza, a tres (3) manos, incluye anclaje a losa. Longitud de desarrollo de 1,20m</t>
  </si>
  <si>
    <t>ITEM 2,5</t>
  </si>
  <si>
    <t>Construcción de muro doble cara  para dinteles en laminas de superboard 10 mm, sobre perfileria rolada calibre 24, con tratamiento de juntas con masilla tipo joint compound. Acabado en pintura blanca acrilicakoraza, a tres (3) manos, incluye anclaje a losa. Longitud de desarrollo de 1,12m</t>
  </si>
  <si>
    <t>ITEM 2,6</t>
  </si>
  <si>
    <t>Construcción de muro doble cara  para dinteles en laminas de superboard 10 mm, sobre perfileria rolada calibre 24, con tratamiento de juntas con masilla tipo joint compound. Acabado en pintura blanca acrilica koraza, a tres (3) manos, incluye anclaje a losa. Longitud de desarrollo de 0,85</t>
  </si>
  <si>
    <t>Lavado  y limpieza con cepillo de cerdas duras, para muros (lisos y acanalados) de fachada, y aplicación de hidrofugo tipo sika transparente o similar a tres (03) manos;  se deben seguir las recomendaciones dadas por el fabricante</t>
  </si>
  <si>
    <t>ITEM 6,1</t>
  </si>
  <si>
    <t>glob</t>
  </si>
  <si>
    <t>andamios</t>
  </si>
  <si>
    <t>hidrofugo tipo sika</t>
  </si>
  <si>
    <t>1/18</t>
  </si>
  <si>
    <t>gl</t>
  </si>
  <si>
    <t xml:space="preserve">acronal </t>
  </si>
  <si>
    <t>1/20</t>
  </si>
  <si>
    <t>Cuadrilla general</t>
  </si>
  <si>
    <t>ITEM 2,7</t>
  </si>
  <si>
    <t>Construcción e instalación de ventana tipo VT6, en aluminio  corrediza, configuración 0-X-X-O, sistema 5020  cierre media luna, vidrio cristal flotado 4 mm, aluminio anodizado natural. Incluye montante superior en perfilería 2" x 1" liso U-67 y tubular T-117 dividido en 4 cuerpos, con siete (07) persianas referencia ALN-547 sujetadas a perfil ALN 343.  Altura de montante = 0.50 mts.  Acabado certicado por el fabricante.  Dimensión total de la ventana 5,50 x h=1,70 (ver esquema)</t>
  </si>
  <si>
    <t xml:space="preserve">                       UNIVERSIDAD DEL CAUCA</t>
  </si>
  <si>
    <t xml:space="preserve">                       VICERRECTORIA ADMINISTRATIVA</t>
  </si>
  <si>
    <t xml:space="preserve">                       AREA DE EDIFICIOS, CONSTRUCCION Y</t>
  </si>
  <si>
    <t xml:space="preserve">                       MANTENIMIENTO</t>
  </si>
  <si>
    <t>Y DINTELES</t>
  </si>
  <si>
    <t>CONSTRUCCIÓN SEPTIMA ETAPA DEL EDIFICIO DE LA FACULTAD  DE</t>
  </si>
  <si>
    <t>Noviembre de 2010</t>
  </si>
  <si>
    <t>Construcción e instalación de ventana tipo VT11 , en aluminio  corrediza, configuración X-O, sistema 5020  cierre media luna, vidrio cristal flotado 4 mm, aluminio anodizado natural. sin montante superior   Acabado certicado por el fabricante.  Dimensión total de la ventana 1,00 x h=1.30 (ver esquema)</t>
  </si>
  <si>
    <t>AUI 25%</t>
  </si>
  <si>
    <t>COSTO DIRECTO + COSTO INDIRECTO</t>
  </si>
  <si>
    <t>IVA 16% SOBRE UTILIDAD DEL 5%</t>
  </si>
  <si>
    <t>COSTO TOTAL</t>
  </si>
  <si>
    <t>ARQ. DIEGO ANDRES CASTRO GARCIA</t>
  </si>
  <si>
    <t>Coordinador</t>
  </si>
  <si>
    <t>Profesional Universitario</t>
  </si>
  <si>
    <t>Area de Edicios, Construcción y Mantenimiento</t>
  </si>
  <si>
    <t>SUBTOTAL VENTANERIA Y PUERTAS</t>
  </si>
  <si>
    <t>Pelicula opalizada a rayas tipo esmerilado para vidrios en película americanan antirrayon con garantía de 5 años</t>
  </si>
  <si>
    <t xml:space="preserve">Pelicula polarizada en tono espejo reflectivo 20% </t>
  </si>
  <si>
    <t>VR. UNIT.</t>
  </si>
  <si>
    <t>ING. VICTOR HUGO RODRIGUEZ L.</t>
  </si>
  <si>
    <t>SUBTOTAL  -MUROS LIVIANOS -DINTELES</t>
  </si>
  <si>
    <t>MUROS LIVIANOS Y DINTELES</t>
  </si>
  <si>
    <t>COTIZACIÓN CARPINTERIA EN ALUMINIO 3er. Y 4to PISO, MUROS LIVIANOS</t>
  </si>
  <si>
    <t>ANEXO 03</t>
  </si>
  <si>
    <t>AUI %</t>
  </si>
  <si>
    <t>IVA 16% SOBRE UTILIDAD DEL %</t>
  </si>
  <si>
    <t>lll</t>
  </si>
  <si>
    <t>VARIOS</t>
  </si>
  <si>
    <t>Impermeabilización de losa con manto edil AT 3mm con foil de aluminio garantia 10 años, incluye : imprimación con emulsiòn asfáltica  y equipo para aplicación de llama de gas .</t>
  </si>
  <si>
    <t>Reparación de cielo raso en superboard 6 mm afectado por la humedad, incluye pintura en vinilo tres manos, andamios y equipo.</t>
  </si>
  <si>
    <t>SUBTOTAL  -  VARIOS</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</si>
</sst>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C0A]\ #,##0"/>
    <numFmt numFmtId="181" formatCode="_(* #,##0.0_);_(* \(#,##0.0\);_(* &quot;-&quot;??_);_(@_)"/>
    <numFmt numFmtId="182" formatCode="_(* #,##0_);_(* \(#,##0\);_(* &quot;-&quot;??_);_(@_)"/>
  </numFmts>
  <fonts count="46">
    <font>
      <sz val="11"/>
      <color theme="1"/>
      <name val="Calibri"/>
      <family val="2"/>
    </font>
    <font>
      <sz val="11"/>
      <color indexed="8"/>
      <name val="Calibri"/>
      <family val="2"/>
    </font>
    <font>
      <sz val="10"/>
      <name val="Arial"/>
      <family val="2"/>
    </font>
    <font>
      <b/>
      <sz val="12"/>
      <name val="Arial"/>
      <family val="2"/>
    </font>
    <font>
      <sz val="11"/>
      <name val="Arial"/>
      <family val="2"/>
    </font>
    <font>
      <b/>
      <sz val="11"/>
      <color indexed="8"/>
      <name val="Calibri"/>
      <family val="2"/>
    </font>
    <font>
      <sz val="9"/>
      <name val="Arial"/>
      <family val="2"/>
    </font>
    <font>
      <sz val="11"/>
      <name val="Calibri"/>
      <family val="2"/>
    </font>
    <font>
      <b/>
      <sz val="11"/>
      <name val="Arial"/>
      <family val="2"/>
    </font>
    <font>
      <b/>
      <i/>
      <sz val="8"/>
      <name val="Arial"/>
      <family val="2"/>
    </font>
    <font>
      <b/>
      <i/>
      <sz val="9"/>
      <name val="Arial"/>
      <family val="2"/>
    </font>
    <font>
      <b/>
      <sz val="11"/>
      <color indexed="8"/>
      <name val="Arial"/>
      <family val="2"/>
    </font>
    <font>
      <sz val="11"/>
      <color indexed="8"/>
      <name val="Arial"/>
      <family val="2"/>
    </font>
    <font>
      <b/>
      <sz val="12"/>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05">
    <xf numFmtId="0" fontId="0" fillId="0" borderId="0" xfId="0" applyFont="1" applyAlignment="1">
      <alignment/>
    </xf>
    <xf numFmtId="0" fontId="4" fillId="0" borderId="0" xfId="66" applyFont="1" applyBorder="1" applyAlignment="1">
      <alignment horizontal="right"/>
      <protection/>
    </xf>
    <xf numFmtId="0" fontId="4" fillId="0" borderId="0" xfId="66" applyNumberFormat="1" applyFont="1" applyBorder="1" applyAlignment="1">
      <alignment horizontal="justify"/>
      <protection/>
    </xf>
    <xf numFmtId="0" fontId="4" fillId="0" borderId="0" xfId="66" applyNumberFormat="1" applyFont="1" applyBorder="1" applyAlignment="1">
      <alignment horizontal="center"/>
      <protection/>
    </xf>
    <xf numFmtId="4" fontId="4" fillId="0" borderId="0" xfId="66" applyNumberFormat="1" applyFont="1" applyBorder="1" applyAlignment="1">
      <alignment horizontal="center"/>
      <protection/>
    </xf>
    <xf numFmtId="0" fontId="4" fillId="0" borderId="10" xfId="66" applyNumberFormat="1" applyFont="1" applyBorder="1" applyAlignment="1">
      <alignment horizontal="justify"/>
      <protection/>
    </xf>
    <xf numFmtId="0" fontId="4" fillId="0" borderId="10" xfId="66" applyNumberFormat="1" applyFont="1" applyBorder="1" applyAlignment="1">
      <alignment horizontal="center"/>
      <protection/>
    </xf>
    <xf numFmtId="4" fontId="4" fillId="0" borderId="10" xfId="66" applyNumberFormat="1" applyFont="1" applyBorder="1" applyAlignment="1">
      <alignment horizontal="center"/>
      <protection/>
    </xf>
    <xf numFmtId="3" fontId="4" fillId="0" borderId="10" xfId="66" applyNumberFormat="1" applyFont="1" applyBorder="1" applyAlignment="1">
      <alignment horizontal="right"/>
      <protection/>
    </xf>
    <xf numFmtId="0" fontId="4" fillId="0" borderId="10" xfId="67" applyNumberFormat="1" applyFont="1" applyBorder="1" applyAlignment="1">
      <alignment horizontal="justify"/>
      <protection/>
    </xf>
    <xf numFmtId="0" fontId="4" fillId="0" borderId="10" xfId="67" applyNumberFormat="1" applyFont="1" applyBorder="1" applyAlignment="1">
      <alignment horizontal="center"/>
      <protection/>
    </xf>
    <xf numFmtId="4" fontId="4" fillId="0" borderId="10" xfId="67" applyNumberFormat="1" applyFont="1" applyBorder="1" applyAlignment="1">
      <alignment horizontal="center"/>
      <protection/>
    </xf>
    <xf numFmtId="3" fontId="4" fillId="0" borderId="10" xfId="67" applyNumberFormat="1" applyFont="1" applyBorder="1" applyAlignment="1">
      <alignment horizontal="right"/>
      <protection/>
    </xf>
    <xf numFmtId="0" fontId="4" fillId="0" borderId="10" xfId="68" applyNumberFormat="1" applyFont="1" applyBorder="1" applyAlignment="1">
      <alignment horizontal="justify"/>
      <protection/>
    </xf>
    <xf numFmtId="0" fontId="4" fillId="0" borderId="10" xfId="68" applyNumberFormat="1" applyFont="1" applyBorder="1" applyAlignment="1">
      <alignment horizontal="center"/>
      <protection/>
    </xf>
    <xf numFmtId="4" fontId="4" fillId="0" borderId="10" xfId="68" applyNumberFormat="1" applyFont="1" applyBorder="1" applyAlignment="1">
      <alignment horizontal="center"/>
      <protection/>
    </xf>
    <xf numFmtId="3" fontId="4" fillId="0" borderId="10" xfId="68" applyNumberFormat="1" applyFont="1" applyBorder="1" applyAlignment="1">
      <alignment horizontal="right"/>
      <protection/>
    </xf>
    <xf numFmtId="0" fontId="4" fillId="0" borderId="10" xfId="69" applyNumberFormat="1" applyFont="1" applyBorder="1" applyAlignment="1">
      <alignment horizontal="justify"/>
      <protection/>
    </xf>
    <xf numFmtId="0" fontId="4" fillId="0" borderId="10" xfId="70" applyNumberFormat="1" applyFont="1" applyBorder="1" applyAlignment="1">
      <alignment horizontal="justify"/>
      <protection/>
    </xf>
    <xf numFmtId="0" fontId="4" fillId="0" borderId="10" xfId="70" applyNumberFormat="1" applyFont="1" applyBorder="1" applyAlignment="1">
      <alignment horizontal="center"/>
      <protection/>
    </xf>
    <xf numFmtId="3" fontId="4" fillId="0" borderId="10" xfId="70" applyNumberFormat="1" applyFont="1" applyBorder="1" applyAlignment="1">
      <alignment horizontal="right"/>
      <protection/>
    </xf>
    <xf numFmtId="3" fontId="4" fillId="0" borderId="10" xfId="71" applyNumberFormat="1" applyFont="1" applyBorder="1" applyAlignment="1">
      <alignment horizontal="right"/>
      <protection/>
    </xf>
    <xf numFmtId="4" fontId="4" fillId="0" borderId="10" xfId="53" applyNumberFormat="1" applyFont="1" applyBorder="1" applyAlignment="1">
      <alignment horizontal="center"/>
      <protection/>
    </xf>
    <xf numFmtId="3" fontId="4" fillId="0" borderId="10" xfId="53" applyNumberFormat="1" applyFont="1" applyBorder="1" applyAlignment="1">
      <alignment horizontal="right"/>
      <protection/>
    </xf>
    <xf numFmtId="0" fontId="4" fillId="0" borderId="10" xfId="54" applyNumberFormat="1" applyFont="1" applyBorder="1" applyAlignment="1">
      <alignment horizontal="justify"/>
      <protection/>
    </xf>
    <xf numFmtId="0" fontId="4" fillId="0" borderId="10" xfId="54" applyNumberFormat="1" applyFont="1" applyBorder="1" applyAlignment="1">
      <alignment horizontal="center"/>
      <protection/>
    </xf>
    <xf numFmtId="4" fontId="4" fillId="0" borderId="10" xfId="54" applyNumberFormat="1" applyFont="1" applyBorder="1" applyAlignment="1">
      <alignment horizontal="center"/>
      <protection/>
    </xf>
    <xf numFmtId="3" fontId="4" fillId="0" borderId="10" xfId="54" applyNumberFormat="1" applyFont="1" applyBorder="1" applyAlignment="1">
      <alignment horizontal="right"/>
      <protection/>
    </xf>
    <xf numFmtId="0" fontId="4" fillId="0" borderId="10" xfId="0" applyNumberFormat="1" applyFont="1" applyBorder="1" applyAlignment="1">
      <alignment horizontal="justify"/>
    </xf>
    <xf numFmtId="0" fontId="4" fillId="0" borderId="10" xfId="0" applyNumberFormat="1" applyFont="1" applyBorder="1" applyAlignment="1">
      <alignment horizontal="center"/>
    </xf>
    <xf numFmtId="4" fontId="4" fillId="0" borderId="10" xfId="0" applyNumberFormat="1" applyFont="1" applyBorder="1" applyAlignment="1">
      <alignment horizontal="center"/>
    </xf>
    <xf numFmtId="3" fontId="4" fillId="0" borderId="10" xfId="0" applyNumberFormat="1" applyFont="1" applyBorder="1" applyAlignment="1">
      <alignment horizontal="right"/>
    </xf>
    <xf numFmtId="4" fontId="4" fillId="0" borderId="10" xfId="70" applyNumberFormat="1" applyFont="1" applyBorder="1" applyAlignment="1">
      <alignment horizontal="right"/>
      <protection/>
    </xf>
    <xf numFmtId="0" fontId="4" fillId="0" borderId="10" xfId="68" applyFont="1" applyBorder="1" applyAlignment="1">
      <alignment horizontal="center" vertical="center"/>
      <protection/>
    </xf>
    <xf numFmtId="0" fontId="4" fillId="0" borderId="10" xfId="66" applyFont="1" applyBorder="1" applyAlignment="1">
      <alignment horizontal="center" vertical="center"/>
      <protection/>
    </xf>
    <xf numFmtId="0" fontId="4" fillId="0" borderId="10" xfId="69" applyNumberFormat="1" applyFont="1" applyBorder="1" applyAlignment="1">
      <alignment horizontal="center" vertical="center"/>
      <protection/>
    </xf>
    <xf numFmtId="0" fontId="0" fillId="0" borderId="0" xfId="0" applyAlignment="1">
      <alignment vertical="center"/>
    </xf>
    <xf numFmtId="0" fontId="0" fillId="0" borderId="10" xfId="0" applyBorder="1" applyAlignment="1">
      <alignment/>
    </xf>
    <xf numFmtId="0" fontId="0" fillId="0" borderId="10" xfId="0" applyBorder="1" applyAlignment="1">
      <alignment vertical="center" wrapText="1"/>
    </xf>
    <xf numFmtId="0" fontId="6" fillId="0" borderId="10" xfId="64" applyFont="1" applyBorder="1" applyAlignment="1">
      <alignment wrapText="1"/>
      <protection/>
    </xf>
    <xf numFmtId="0" fontId="6" fillId="0" borderId="10" xfId="64" applyFont="1" applyBorder="1" applyAlignment="1">
      <alignment/>
      <protection/>
    </xf>
    <xf numFmtId="0" fontId="6" fillId="0" borderId="10" xfId="65" applyFont="1" applyBorder="1" applyAlignment="1">
      <alignment horizontal="left"/>
      <protection/>
    </xf>
    <xf numFmtId="0" fontId="0" fillId="0" borderId="10" xfId="0" applyBorder="1" applyAlignment="1">
      <alignment vertical="center"/>
    </xf>
    <xf numFmtId="2" fontId="6" fillId="0" borderId="10" xfId="64" applyNumberFormat="1" applyFont="1" applyBorder="1" applyAlignment="1">
      <alignment/>
      <protection/>
    </xf>
    <xf numFmtId="2" fontId="0" fillId="0" borderId="10" xfId="0" applyNumberFormat="1" applyBorder="1" applyAlignment="1">
      <alignment vertical="center"/>
    </xf>
    <xf numFmtId="0" fontId="7" fillId="0" borderId="10" xfId="0" applyFont="1" applyBorder="1" applyAlignment="1">
      <alignment/>
    </xf>
    <xf numFmtId="0" fontId="5" fillId="0" borderId="0" xfId="0" applyFont="1" applyAlignment="1">
      <alignment horizontal="center" vertical="center"/>
    </xf>
    <xf numFmtId="44" fontId="1" fillId="0" borderId="0" xfId="51" applyNumberFormat="1" applyFont="1" applyBorder="1" applyAlignment="1">
      <alignment vertical="center"/>
    </xf>
    <xf numFmtId="44" fontId="1" fillId="0" borderId="10" xfId="51" applyNumberFormat="1" applyFont="1" applyBorder="1" applyAlignment="1">
      <alignment vertical="center"/>
    </xf>
    <xf numFmtId="0" fontId="4" fillId="0" borderId="10" xfId="62" applyNumberFormat="1" applyFont="1" applyBorder="1" applyAlignment="1">
      <alignment horizontal="center" vertical="center"/>
      <protection/>
    </xf>
    <xf numFmtId="0" fontId="0" fillId="0" borderId="10" xfId="0" applyBorder="1" applyAlignment="1">
      <alignment wrapText="1"/>
    </xf>
    <xf numFmtId="2" fontId="0" fillId="0" borderId="10" xfId="0" applyNumberFormat="1" applyBorder="1" applyAlignment="1">
      <alignment/>
    </xf>
    <xf numFmtId="49" fontId="0" fillId="0" borderId="10" xfId="0" applyNumberFormat="1" applyBorder="1" applyAlignment="1">
      <alignment horizontal="right"/>
    </xf>
    <xf numFmtId="0" fontId="5" fillId="0" borderId="0" xfId="0" applyFont="1" applyAlignment="1">
      <alignment/>
    </xf>
    <xf numFmtId="0" fontId="5" fillId="0" borderId="0" xfId="0" applyFont="1" applyAlignment="1">
      <alignment/>
    </xf>
    <xf numFmtId="0" fontId="8" fillId="0" borderId="10" xfId="0" applyNumberFormat="1" applyFont="1" applyFill="1" applyBorder="1" applyAlignment="1">
      <alignment/>
    </xf>
    <xf numFmtId="0" fontId="2" fillId="0" borderId="0" xfId="0" applyFont="1" applyBorder="1" applyAlignment="1">
      <alignment/>
    </xf>
    <xf numFmtId="0" fontId="9" fillId="0" borderId="0" xfId="0" applyFont="1" applyBorder="1" applyAlignment="1">
      <alignment/>
    </xf>
    <xf numFmtId="0" fontId="10" fillId="0" borderId="0" xfId="0" applyFont="1" applyBorder="1" applyAlignment="1">
      <alignment horizontal="center"/>
    </xf>
    <xf numFmtId="0" fontId="2" fillId="0" borderId="0" xfId="0" applyFont="1" applyBorder="1" applyAlignment="1">
      <alignment horizontal="center"/>
    </xf>
    <xf numFmtId="0" fontId="8" fillId="0" borderId="10" xfId="66" applyFont="1" applyBorder="1" applyAlignment="1">
      <alignment horizontal="center"/>
      <protection/>
    </xf>
    <xf numFmtId="0" fontId="11" fillId="0" borderId="10" xfId="0" applyFont="1" applyBorder="1" applyAlignment="1">
      <alignment/>
    </xf>
    <xf numFmtId="180" fontId="11" fillId="0" borderId="10" xfId="0" applyNumberFormat="1" applyFont="1" applyBorder="1" applyAlignment="1">
      <alignment/>
    </xf>
    <xf numFmtId="0" fontId="11" fillId="0" borderId="10" xfId="0" applyFont="1" applyBorder="1" applyAlignment="1">
      <alignment horizontal="center"/>
    </xf>
    <xf numFmtId="0" fontId="11" fillId="0" borderId="10" xfId="0" applyFont="1" applyBorder="1" applyAlignment="1">
      <alignment wrapText="1"/>
    </xf>
    <xf numFmtId="0" fontId="11" fillId="0" borderId="10" xfId="0" applyFont="1" applyBorder="1" applyAlignment="1">
      <alignment/>
    </xf>
    <xf numFmtId="43" fontId="12" fillId="0" borderId="10" xfId="48" applyNumberFormat="1" applyFont="1" applyBorder="1" applyAlignment="1">
      <alignment horizontal="right" vertical="center"/>
    </xf>
    <xf numFmtId="43" fontId="12" fillId="0" borderId="10" xfId="48" applyNumberFormat="1" applyFont="1" applyBorder="1" applyAlignment="1">
      <alignment horizontal="center" vertical="center"/>
    </xf>
    <xf numFmtId="0" fontId="12" fillId="0" borderId="10" xfId="0" applyFont="1" applyBorder="1" applyAlignment="1">
      <alignment vertical="center"/>
    </xf>
    <xf numFmtId="0" fontId="4" fillId="0" borderId="10" xfId="66" applyFont="1" applyBorder="1" applyAlignment="1">
      <alignment horizontal="right"/>
      <protection/>
    </xf>
    <xf numFmtId="0" fontId="4" fillId="0" borderId="10" xfId="67" applyFont="1" applyBorder="1" applyAlignment="1">
      <alignment horizontal="right"/>
      <protection/>
    </xf>
    <xf numFmtId="0" fontId="4" fillId="0" borderId="10" xfId="54" applyFont="1" applyBorder="1" applyAlignment="1">
      <alignment horizontal="right"/>
      <protection/>
    </xf>
    <xf numFmtId="0" fontId="4" fillId="0" borderId="10" xfId="68" applyFont="1" applyBorder="1" applyAlignment="1">
      <alignment horizontal="right"/>
      <protection/>
    </xf>
    <xf numFmtId="0" fontId="4" fillId="0" borderId="10" xfId="69" applyFont="1" applyBorder="1" applyAlignment="1">
      <alignment horizontal="right"/>
      <protection/>
    </xf>
    <xf numFmtId="3" fontId="4" fillId="0" borderId="10" xfId="69" applyNumberFormat="1" applyFont="1" applyBorder="1" applyAlignment="1">
      <alignment horizontal="right"/>
      <protection/>
    </xf>
    <xf numFmtId="0" fontId="4" fillId="0" borderId="10" xfId="70" applyFont="1" applyBorder="1" applyAlignment="1">
      <alignment horizontal="right"/>
      <protection/>
    </xf>
    <xf numFmtId="2" fontId="4" fillId="0" borderId="10" xfId="53" applyNumberFormat="1" applyFont="1" applyBorder="1" applyAlignment="1">
      <alignment horizontal="right"/>
      <protection/>
    </xf>
    <xf numFmtId="2" fontId="4" fillId="0" borderId="10" xfId="0" applyNumberFormat="1" applyFont="1" applyBorder="1" applyAlignment="1">
      <alignment horizontal="right"/>
    </xf>
    <xf numFmtId="0" fontId="4" fillId="0" borderId="10" xfId="69" applyNumberFormat="1" applyFont="1" applyBorder="1" applyAlignment="1">
      <alignment horizontal="justify" vertical="center"/>
      <protection/>
    </xf>
    <xf numFmtId="0" fontId="12" fillId="0" borderId="10" xfId="0" applyFont="1" applyBorder="1" applyAlignment="1">
      <alignment/>
    </xf>
    <xf numFmtId="0" fontId="4" fillId="0" borderId="10" xfId="60" applyNumberFormat="1" applyFont="1" applyFill="1" applyBorder="1" applyAlignment="1">
      <alignment horizontal="justify" vertical="center" wrapText="1"/>
      <protection/>
    </xf>
    <xf numFmtId="0" fontId="8" fillId="0" borderId="10" xfId="69" applyNumberFormat="1" applyFont="1" applyFill="1" applyBorder="1" applyAlignment="1">
      <alignment horizontal="justify" vertical="center"/>
      <protection/>
    </xf>
    <xf numFmtId="3" fontId="11" fillId="0" borderId="10" xfId="0" applyNumberFormat="1" applyFont="1" applyBorder="1" applyAlignment="1">
      <alignment/>
    </xf>
    <xf numFmtId="3" fontId="4" fillId="0" borderId="10" xfId="66" applyNumberFormat="1" applyFont="1" applyBorder="1" applyAlignment="1">
      <alignment/>
      <protection/>
    </xf>
    <xf numFmtId="3" fontId="12" fillId="0" borderId="10" xfId="48" applyNumberFormat="1" applyFont="1" applyBorder="1" applyAlignment="1">
      <alignment vertical="center"/>
    </xf>
    <xf numFmtId="0" fontId="12" fillId="0" borderId="0" xfId="0" applyFont="1" applyAlignment="1">
      <alignment/>
    </xf>
    <xf numFmtId="0" fontId="13" fillId="0" borderId="10" xfId="0" applyFont="1" applyBorder="1" applyAlignment="1">
      <alignment/>
    </xf>
    <xf numFmtId="3" fontId="13" fillId="0" borderId="10" xfId="0" applyNumberFormat="1" applyFont="1" applyBorder="1" applyAlignment="1">
      <alignment/>
    </xf>
    <xf numFmtId="0" fontId="13" fillId="0" borderId="0" xfId="0" applyFont="1" applyAlignment="1">
      <alignment/>
    </xf>
    <xf numFmtId="3" fontId="13" fillId="0" borderId="0" xfId="0" applyNumberFormat="1" applyFont="1" applyAlignment="1">
      <alignment/>
    </xf>
    <xf numFmtId="0" fontId="4" fillId="0" borderId="10" xfId="69" applyNumberFormat="1" applyFont="1" applyFill="1" applyBorder="1" applyAlignment="1">
      <alignment horizontal="justify" vertical="center"/>
      <protection/>
    </xf>
    <xf numFmtId="3" fontId="12" fillId="0" borderId="10" xfId="0" applyNumberFormat="1" applyFont="1" applyBorder="1" applyAlignment="1">
      <alignment/>
    </xf>
    <xf numFmtId="3" fontId="0" fillId="0" borderId="0" xfId="0" applyNumberFormat="1" applyAlignment="1">
      <alignment/>
    </xf>
    <xf numFmtId="3" fontId="11" fillId="0" borderId="0" xfId="0" applyNumberFormat="1" applyFont="1" applyBorder="1" applyAlignment="1">
      <alignment/>
    </xf>
    <xf numFmtId="3" fontId="13" fillId="0" borderId="0" xfId="0" applyNumberFormat="1" applyFont="1" applyBorder="1" applyAlignment="1">
      <alignment/>
    </xf>
    <xf numFmtId="0" fontId="12" fillId="0" borderId="0" xfId="0" applyFont="1" applyBorder="1" applyAlignment="1">
      <alignment/>
    </xf>
    <xf numFmtId="182" fontId="12" fillId="0" borderId="10" xfId="48" applyNumberFormat="1" applyFont="1" applyBorder="1" applyAlignment="1">
      <alignment horizontal="center" vertical="center"/>
    </xf>
    <xf numFmtId="182" fontId="11" fillId="0" borderId="10" xfId="0" applyNumberFormat="1" applyFont="1" applyBorder="1" applyAlignment="1">
      <alignment/>
    </xf>
    <xf numFmtId="0" fontId="3" fillId="0" borderId="0" xfId="66" applyFont="1" applyBorder="1" applyAlignment="1" applyProtection="1">
      <alignment horizontal="center"/>
      <protection locked="0"/>
    </xf>
    <xf numFmtId="3" fontId="4" fillId="0" borderId="0" xfId="66" applyNumberFormat="1" applyFont="1" applyBorder="1" applyAlignment="1">
      <alignment horizontal="center"/>
      <protection/>
    </xf>
    <xf numFmtId="0" fontId="0" fillId="0" borderId="11"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wrapText="1"/>
    </xf>
    <xf numFmtId="0" fontId="0" fillId="0" borderId="11" xfId="0" applyBorder="1" applyAlignment="1">
      <alignment horizontal="center"/>
    </xf>
    <xf numFmtId="0" fontId="5" fillId="0" borderId="0" xfId="0" applyFont="1" applyAlignment="1">
      <alignment horizontal="center"/>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Moneda 23" xfId="51"/>
    <cellStyle name="Neutral" xfId="52"/>
    <cellStyle name="Normal 10" xfId="53"/>
    <cellStyle name="Normal 11" xfId="54"/>
    <cellStyle name="Normal 12" xfId="55"/>
    <cellStyle name="Normal 14" xfId="56"/>
    <cellStyle name="Normal 15" xfId="57"/>
    <cellStyle name="Normal 16" xfId="58"/>
    <cellStyle name="Normal 17" xfId="59"/>
    <cellStyle name="Normal 18" xfId="60"/>
    <cellStyle name="Normal 19" xfId="61"/>
    <cellStyle name="Normal 20" xfId="62"/>
    <cellStyle name="Normal 22" xfId="63"/>
    <cellStyle name="Normal 28" xfId="64"/>
    <cellStyle name="Normal 29" xfId="65"/>
    <cellStyle name="Normal 3" xfId="66"/>
    <cellStyle name="Normal 4" xfId="67"/>
    <cellStyle name="Normal 5" xfId="68"/>
    <cellStyle name="Normal 6" xfId="69"/>
    <cellStyle name="Normal 7" xfId="70"/>
    <cellStyle name="Normal 8" xfId="71"/>
    <cellStyle name="Normal 9" xfId="72"/>
    <cellStyle name="Notas" xfId="73"/>
    <cellStyle name="Percent"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0" y="0"/>
          <a:ext cx="0" cy="762000"/>
        </a:xfrm>
        <a:prstGeom prst="rect">
          <a:avLst/>
        </a:prstGeom>
        <a:noFill/>
        <a:ln w="9525" cmpd="sng">
          <a:noFill/>
        </a:ln>
      </xdr:spPr>
    </xdr:pic>
    <xdr:clientData/>
  </xdr:twoCellAnchor>
  <xdr:twoCellAnchor>
    <xdr:from>
      <xdr:col>0</xdr:col>
      <xdr:colOff>133350</xdr:colOff>
      <xdr:row>0</xdr:row>
      <xdr:rowOff>0</xdr:rowOff>
    </xdr:from>
    <xdr:to>
      <xdr:col>1</xdr:col>
      <xdr:colOff>561975</xdr:colOff>
      <xdr:row>4</xdr:row>
      <xdr:rowOff>0</xdr:rowOff>
    </xdr:to>
    <xdr:pic>
      <xdr:nvPicPr>
        <xdr:cNvPr id="2" name="Picture 1" descr="Escudo Unicacua"/>
        <xdr:cNvPicPr preferRelativeResize="1">
          <a:picLocks noChangeAspect="1"/>
        </xdr:cNvPicPr>
      </xdr:nvPicPr>
      <xdr:blipFill>
        <a:blip r:embed="rId1"/>
        <a:stretch>
          <a:fillRect/>
        </a:stretch>
      </xdr:blipFill>
      <xdr:spPr>
        <a:xfrm>
          <a:off x="133350" y="0"/>
          <a:ext cx="762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1</xdr:col>
      <xdr:colOff>561975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13335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0"/>
  <sheetViews>
    <sheetView zoomScalePageLayoutView="0" workbookViewId="0" topLeftCell="A34">
      <selection activeCell="G45" sqref="G45"/>
    </sheetView>
  </sheetViews>
  <sheetFormatPr defaultColWidth="11.421875" defaultRowHeight="15"/>
  <cols>
    <col min="1" max="1" width="5.00390625" style="0" bestFit="1" customWidth="1"/>
    <col min="2" max="2" width="54.421875" style="0" customWidth="1"/>
    <col min="3" max="3" width="6.8515625" style="0" customWidth="1"/>
    <col min="4" max="4" width="9.8515625" style="0" customWidth="1"/>
    <col min="5" max="5" width="11.57421875" style="0" bestFit="1" customWidth="1"/>
    <col min="6" max="6" width="14.00390625" style="0" bestFit="1" customWidth="1"/>
  </cols>
  <sheetData>
    <row r="1" spans="1:6" ht="15">
      <c r="A1" s="56"/>
      <c r="B1" s="57" t="s">
        <v>72</v>
      </c>
      <c r="C1" s="57"/>
      <c r="D1" s="58"/>
      <c r="E1" s="56"/>
      <c r="F1" s="56"/>
    </row>
    <row r="2" spans="1:6" ht="15">
      <c r="A2" s="56"/>
      <c r="B2" s="57" t="s">
        <v>73</v>
      </c>
      <c r="C2" s="57"/>
      <c r="D2" s="58"/>
      <c r="E2" s="56"/>
      <c r="F2" s="56"/>
    </row>
    <row r="3" spans="1:6" ht="15">
      <c r="A3" s="56"/>
      <c r="B3" s="57" t="s">
        <v>74</v>
      </c>
      <c r="C3" s="57"/>
      <c r="D3" s="58"/>
      <c r="E3" s="56"/>
      <c r="F3" s="56"/>
    </row>
    <row r="4" spans="1:6" ht="15">
      <c r="A4" s="56"/>
      <c r="B4" s="57" t="s">
        <v>75</v>
      </c>
      <c r="C4" s="57"/>
      <c r="D4" s="59"/>
      <c r="E4" s="56"/>
      <c r="F4" s="56"/>
    </row>
    <row r="5" spans="1:6" ht="15.75">
      <c r="A5" s="98" t="s">
        <v>96</v>
      </c>
      <c r="B5" s="98"/>
      <c r="C5" s="98"/>
      <c r="D5" s="98"/>
      <c r="E5" s="98"/>
      <c r="F5" s="98"/>
    </row>
    <row r="6" spans="1:6" ht="15.75">
      <c r="A6" s="98" t="s">
        <v>77</v>
      </c>
      <c r="B6" s="98"/>
      <c r="C6" s="98"/>
      <c r="D6" s="98"/>
      <c r="E6" s="98"/>
      <c r="F6" s="98"/>
    </row>
    <row r="7" spans="1:6" ht="15.75">
      <c r="A7" s="98" t="s">
        <v>0</v>
      </c>
      <c r="B7" s="98"/>
      <c r="C7" s="98"/>
      <c r="D7" s="98"/>
      <c r="E7" s="98"/>
      <c r="F7" s="98"/>
    </row>
    <row r="8" spans="1:6" ht="15.75">
      <c r="A8" s="98" t="s">
        <v>1</v>
      </c>
      <c r="B8" s="98"/>
      <c r="C8" s="98"/>
      <c r="D8" s="98"/>
      <c r="E8" s="98"/>
      <c r="F8" s="98"/>
    </row>
    <row r="9" spans="1:6" ht="15.75">
      <c r="A9" s="98" t="s">
        <v>95</v>
      </c>
      <c r="B9" s="98"/>
      <c r="C9" s="98"/>
      <c r="D9" s="98"/>
      <c r="E9" s="98"/>
      <c r="F9" s="98"/>
    </row>
    <row r="10" spans="1:6" ht="15.75">
      <c r="A10" s="98" t="s">
        <v>76</v>
      </c>
      <c r="B10" s="98"/>
      <c r="C10" s="98"/>
      <c r="D10" s="98"/>
      <c r="E10" s="98"/>
      <c r="F10" s="98"/>
    </row>
    <row r="11" spans="1:6" ht="15">
      <c r="A11" s="1"/>
      <c r="B11" s="2"/>
      <c r="C11" s="3"/>
      <c r="D11" s="4"/>
      <c r="E11" s="99" t="s">
        <v>78</v>
      </c>
      <c r="F11" s="99"/>
    </row>
    <row r="12" spans="1:6" ht="15">
      <c r="A12" s="60" t="s">
        <v>2</v>
      </c>
      <c r="B12" s="60" t="s">
        <v>3</v>
      </c>
      <c r="C12" s="60" t="s">
        <v>4</v>
      </c>
      <c r="D12" s="60" t="s">
        <v>5</v>
      </c>
      <c r="E12" s="60" t="s">
        <v>91</v>
      </c>
      <c r="F12" s="60" t="s">
        <v>6</v>
      </c>
    </row>
    <row r="13" spans="1:6" ht="129">
      <c r="A13" s="69">
        <v>1.1</v>
      </c>
      <c r="B13" s="5" t="s">
        <v>7</v>
      </c>
      <c r="C13" s="6" t="s">
        <v>8</v>
      </c>
      <c r="D13" s="7">
        <v>12</v>
      </c>
      <c r="E13" s="8"/>
      <c r="F13" s="83">
        <f>+E13*D13</f>
        <v>0</v>
      </c>
    </row>
    <row r="14" spans="1:6" ht="129">
      <c r="A14" s="70">
        <v>1.2</v>
      </c>
      <c r="B14" s="9" t="s">
        <v>9</v>
      </c>
      <c r="C14" s="10" t="s">
        <v>8</v>
      </c>
      <c r="D14" s="11">
        <v>63</v>
      </c>
      <c r="E14" s="12"/>
      <c r="F14" s="83">
        <f aca="true" t="shared" si="0" ref="F14:F26">+E14*D14</f>
        <v>0</v>
      </c>
    </row>
    <row r="15" spans="1:6" ht="129">
      <c r="A15" s="70" t="s">
        <v>10</v>
      </c>
      <c r="B15" s="5" t="s">
        <v>11</v>
      </c>
      <c r="C15" s="6" t="s">
        <v>8</v>
      </c>
      <c r="D15" s="11">
        <v>13</v>
      </c>
      <c r="E15" s="12"/>
      <c r="F15" s="83">
        <f t="shared" si="0"/>
        <v>0</v>
      </c>
    </row>
    <row r="16" spans="1:6" ht="72">
      <c r="A16" s="71" t="s">
        <v>12</v>
      </c>
      <c r="B16" s="24" t="s">
        <v>13</v>
      </c>
      <c r="C16" s="25" t="s">
        <v>8</v>
      </c>
      <c r="D16" s="26">
        <v>17</v>
      </c>
      <c r="E16" s="27"/>
      <c r="F16" s="83">
        <f t="shared" si="0"/>
        <v>0</v>
      </c>
    </row>
    <row r="17" spans="1:6" ht="129">
      <c r="A17" s="72" t="s">
        <v>14</v>
      </c>
      <c r="B17" s="13" t="s">
        <v>71</v>
      </c>
      <c r="C17" s="14" t="s">
        <v>8</v>
      </c>
      <c r="D17" s="15">
        <v>1</v>
      </c>
      <c r="E17" s="16"/>
      <c r="F17" s="83">
        <f t="shared" si="0"/>
        <v>0</v>
      </c>
    </row>
    <row r="18" spans="1:6" ht="129">
      <c r="A18" s="73">
        <v>1.8</v>
      </c>
      <c r="B18" s="17" t="s">
        <v>15</v>
      </c>
      <c r="C18" s="21" t="s">
        <v>16</v>
      </c>
      <c r="D18" s="21">
        <v>1</v>
      </c>
      <c r="E18" s="74"/>
      <c r="F18" s="83">
        <f t="shared" si="0"/>
        <v>0</v>
      </c>
    </row>
    <row r="19" spans="1:6" ht="72">
      <c r="A19" s="75" t="s">
        <v>17</v>
      </c>
      <c r="B19" s="18" t="s">
        <v>18</v>
      </c>
      <c r="C19" s="19" t="s">
        <v>8</v>
      </c>
      <c r="D19" s="32">
        <v>2</v>
      </c>
      <c r="E19" s="20"/>
      <c r="F19" s="83">
        <f t="shared" si="0"/>
        <v>0</v>
      </c>
    </row>
    <row r="20" spans="1:6" ht="86.25">
      <c r="A20" s="75" t="s">
        <v>19</v>
      </c>
      <c r="B20" s="28" t="s">
        <v>79</v>
      </c>
      <c r="C20" s="29" t="s">
        <v>8</v>
      </c>
      <c r="D20" s="32">
        <v>1</v>
      </c>
      <c r="E20" s="20"/>
      <c r="F20" s="83">
        <f t="shared" si="0"/>
        <v>0</v>
      </c>
    </row>
    <row r="21" spans="1:6" ht="129">
      <c r="A21" s="76" t="s">
        <v>24</v>
      </c>
      <c r="B21" s="28" t="s">
        <v>20</v>
      </c>
      <c r="C21" s="29" t="s">
        <v>8</v>
      </c>
      <c r="D21" s="22">
        <v>2</v>
      </c>
      <c r="E21" s="23"/>
      <c r="F21" s="83">
        <f t="shared" si="0"/>
        <v>0</v>
      </c>
    </row>
    <row r="22" spans="1:6" ht="143.25">
      <c r="A22" s="77" t="s">
        <v>21</v>
      </c>
      <c r="B22" s="28" t="s">
        <v>27</v>
      </c>
      <c r="C22" s="29" t="s">
        <v>8</v>
      </c>
      <c r="D22" s="30">
        <v>4</v>
      </c>
      <c r="E22" s="31"/>
      <c r="F22" s="83">
        <f t="shared" si="0"/>
        <v>0</v>
      </c>
    </row>
    <row r="23" spans="1:6" ht="143.25">
      <c r="A23" s="77" t="s">
        <v>22</v>
      </c>
      <c r="B23" s="28" t="s">
        <v>28</v>
      </c>
      <c r="C23" s="29" t="s">
        <v>8</v>
      </c>
      <c r="D23" s="30">
        <v>6</v>
      </c>
      <c r="E23" s="31"/>
      <c r="F23" s="83">
        <f t="shared" si="0"/>
        <v>0</v>
      </c>
    </row>
    <row r="24" spans="1:6" ht="157.5">
      <c r="A24" s="77" t="s">
        <v>25</v>
      </c>
      <c r="B24" s="28" t="s">
        <v>26</v>
      </c>
      <c r="C24" s="29" t="s">
        <v>8</v>
      </c>
      <c r="D24" s="30">
        <v>2</v>
      </c>
      <c r="E24" s="31"/>
      <c r="F24" s="83">
        <f t="shared" si="0"/>
        <v>0</v>
      </c>
    </row>
    <row r="25" spans="1:6" ht="43.5">
      <c r="A25" s="77"/>
      <c r="B25" s="28" t="s">
        <v>89</v>
      </c>
      <c r="C25" s="29" t="s">
        <v>23</v>
      </c>
      <c r="D25" s="30">
        <v>120</v>
      </c>
      <c r="E25" s="31"/>
      <c r="F25" s="83">
        <f t="shared" si="0"/>
        <v>0</v>
      </c>
    </row>
    <row r="26" spans="1:6" ht="15">
      <c r="A26" s="77"/>
      <c r="B26" s="28" t="s">
        <v>90</v>
      </c>
      <c r="C26" s="29" t="s">
        <v>23</v>
      </c>
      <c r="D26" s="30">
        <f>294*2</f>
        <v>588</v>
      </c>
      <c r="E26" s="31"/>
      <c r="F26" s="83">
        <f t="shared" si="0"/>
        <v>0</v>
      </c>
    </row>
    <row r="27" spans="1:6" ht="15">
      <c r="A27" s="61"/>
      <c r="B27" s="55" t="s">
        <v>88</v>
      </c>
      <c r="C27" s="61"/>
      <c r="D27" s="61"/>
      <c r="E27" s="62"/>
      <c r="F27" s="82">
        <f>SUM(F13:F26)</f>
        <v>0</v>
      </c>
    </row>
    <row r="28" spans="1:6" ht="15">
      <c r="A28" s="63" t="s">
        <v>29</v>
      </c>
      <c r="B28" s="64" t="s">
        <v>94</v>
      </c>
      <c r="C28" s="65"/>
      <c r="D28" s="65"/>
      <c r="E28" s="65"/>
      <c r="F28" s="82"/>
    </row>
    <row r="29" spans="1:6" ht="85.5">
      <c r="A29" s="33">
        <v>2.4</v>
      </c>
      <c r="B29" s="78" t="s">
        <v>31</v>
      </c>
      <c r="C29" s="35" t="s">
        <v>30</v>
      </c>
      <c r="D29" s="66">
        <v>123.5</v>
      </c>
      <c r="E29" s="67"/>
      <c r="F29" s="84">
        <f>+E29*D29</f>
        <v>0</v>
      </c>
    </row>
    <row r="30" spans="1:6" ht="85.5">
      <c r="A30" s="34">
        <v>2.5</v>
      </c>
      <c r="B30" s="78" t="s">
        <v>32</v>
      </c>
      <c r="C30" s="35" t="s">
        <v>30</v>
      </c>
      <c r="D30" s="66">
        <v>9.1</v>
      </c>
      <c r="E30" s="67"/>
      <c r="F30" s="84">
        <f>+E30*D30</f>
        <v>0</v>
      </c>
    </row>
    <row r="31" spans="1:6" ht="85.5">
      <c r="A31" s="33">
        <v>2.6</v>
      </c>
      <c r="B31" s="78" t="s">
        <v>33</v>
      </c>
      <c r="C31" s="35" t="s">
        <v>30</v>
      </c>
      <c r="D31" s="66">
        <v>27.2</v>
      </c>
      <c r="E31" s="67"/>
      <c r="F31" s="84">
        <f>+E31*D31</f>
        <v>0</v>
      </c>
    </row>
    <row r="32" spans="1:6" ht="85.5">
      <c r="A32" s="34">
        <v>2.7</v>
      </c>
      <c r="B32" s="78" t="s">
        <v>34</v>
      </c>
      <c r="C32" s="35" t="s">
        <v>30</v>
      </c>
      <c r="D32" s="66">
        <v>69.9</v>
      </c>
      <c r="E32" s="67"/>
      <c r="F32" s="84">
        <f>+E32*D32</f>
        <v>0</v>
      </c>
    </row>
    <row r="33" spans="1:6" ht="71.25">
      <c r="A33" s="79"/>
      <c r="B33" s="80" t="s">
        <v>60</v>
      </c>
      <c r="C33" s="49" t="s">
        <v>23</v>
      </c>
      <c r="D33" s="68">
        <v>5150</v>
      </c>
      <c r="E33" s="67"/>
      <c r="F33" s="84">
        <f>+E33*D33</f>
        <v>0</v>
      </c>
    </row>
    <row r="34" spans="1:6" ht="15">
      <c r="A34" s="65"/>
      <c r="B34" s="81" t="s">
        <v>93</v>
      </c>
      <c r="C34" s="65"/>
      <c r="D34" s="65"/>
      <c r="E34" s="65"/>
      <c r="F34" s="82">
        <f>SUM(F29:F33)</f>
        <v>0</v>
      </c>
    </row>
    <row r="35" spans="1:6" ht="15">
      <c r="A35" s="65" t="s">
        <v>99</v>
      </c>
      <c r="B35" s="81" t="s">
        <v>100</v>
      </c>
      <c r="C35" s="65"/>
      <c r="D35" s="65"/>
      <c r="E35" s="65"/>
      <c r="F35" s="82"/>
    </row>
    <row r="36" spans="1:6" ht="57">
      <c r="A36" s="79">
        <v>3.1</v>
      </c>
      <c r="B36" s="90" t="s">
        <v>101</v>
      </c>
      <c r="C36" s="79" t="s">
        <v>23</v>
      </c>
      <c r="D36" s="79">
        <v>26</v>
      </c>
      <c r="E36" s="79"/>
      <c r="F36" s="91">
        <f>+D36*E36</f>
        <v>0</v>
      </c>
    </row>
    <row r="37" spans="1:6" ht="42.75">
      <c r="A37" s="79">
        <v>3.2</v>
      </c>
      <c r="B37" s="90" t="s">
        <v>102</v>
      </c>
      <c r="C37" s="79" t="s">
        <v>23</v>
      </c>
      <c r="D37" s="79">
        <v>22</v>
      </c>
      <c r="E37" s="79"/>
      <c r="F37" s="91">
        <f>+D37*E37</f>
        <v>0</v>
      </c>
    </row>
    <row r="38" spans="1:6" ht="15">
      <c r="A38" s="65"/>
      <c r="B38" s="81" t="s">
        <v>103</v>
      </c>
      <c r="C38" s="65"/>
      <c r="D38" s="65"/>
      <c r="E38" s="65"/>
      <c r="F38" s="82">
        <f>SUM(F36:F37)</f>
        <v>0</v>
      </c>
    </row>
    <row r="39" spans="1:6" ht="15.75">
      <c r="A39" s="86"/>
      <c r="B39" s="86" t="s">
        <v>52</v>
      </c>
      <c r="C39" s="86"/>
      <c r="D39" s="86"/>
      <c r="E39" s="86"/>
      <c r="F39" s="87">
        <f>SUM(F38+F34+F27)</f>
        <v>0</v>
      </c>
    </row>
    <row r="40" spans="1:6" ht="15.75">
      <c r="A40" s="86"/>
      <c r="B40" s="86" t="s">
        <v>97</v>
      </c>
      <c r="C40" s="86"/>
      <c r="D40" s="86"/>
      <c r="E40" s="86"/>
      <c r="F40" s="87">
        <f>+F39*0</f>
        <v>0</v>
      </c>
    </row>
    <row r="41" spans="1:6" ht="15.75">
      <c r="A41" s="86"/>
      <c r="B41" s="86" t="s">
        <v>81</v>
      </c>
      <c r="C41" s="86"/>
      <c r="D41" s="86"/>
      <c r="E41" s="86"/>
      <c r="F41" s="87">
        <f>+F40+F39</f>
        <v>0</v>
      </c>
    </row>
    <row r="42" spans="1:6" ht="15.75">
      <c r="A42" s="86"/>
      <c r="B42" s="86" t="s">
        <v>98</v>
      </c>
      <c r="C42" s="86"/>
      <c r="D42" s="86"/>
      <c r="E42" s="86"/>
      <c r="F42" s="87">
        <f>+(F39*0)*0.16</f>
        <v>0</v>
      </c>
    </row>
    <row r="43" spans="1:6" ht="15.75">
      <c r="A43" s="86"/>
      <c r="B43" s="86" t="s">
        <v>83</v>
      </c>
      <c r="C43" s="86"/>
      <c r="D43" s="86"/>
      <c r="E43" s="86"/>
      <c r="F43" s="87">
        <f>+F42+F41</f>
        <v>0</v>
      </c>
    </row>
    <row r="44" spans="1:6" ht="15">
      <c r="A44" s="85"/>
      <c r="B44" s="85"/>
      <c r="C44" s="85"/>
      <c r="D44" s="85"/>
      <c r="E44" s="85"/>
      <c r="F44" s="85"/>
    </row>
    <row r="47" spans="1:6" ht="15">
      <c r="A47" s="85"/>
      <c r="B47" s="85"/>
      <c r="C47" s="85"/>
      <c r="D47" s="85"/>
      <c r="E47" s="85"/>
      <c r="F47" s="85"/>
    </row>
    <row r="48" spans="1:6" ht="15">
      <c r="A48" s="85"/>
      <c r="B48" s="85"/>
      <c r="C48" s="85"/>
      <c r="D48" s="85"/>
      <c r="E48" s="85"/>
      <c r="F48" s="85"/>
    </row>
    <row r="49" spans="1:6" ht="15">
      <c r="A49" s="85"/>
      <c r="B49" s="85"/>
      <c r="C49" s="85"/>
      <c r="D49" s="85"/>
      <c r="E49" s="85"/>
      <c r="F49" s="85"/>
    </row>
    <row r="50" spans="1:6" ht="15">
      <c r="A50" s="85"/>
      <c r="B50" s="85"/>
      <c r="C50" s="85"/>
      <c r="D50" s="85"/>
      <c r="E50" s="85"/>
      <c r="F50" s="85"/>
    </row>
  </sheetData>
  <sheetProtection/>
  <mergeCells count="7">
    <mergeCell ref="A9:F9"/>
    <mergeCell ref="A10:F10"/>
    <mergeCell ref="E11:F11"/>
    <mergeCell ref="A5:F5"/>
    <mergeCell ref="A6:F6"/>
    <mergeCell ref="A7:F7"/>
    <mergeCell ref="A8:F8"/>
  </mergeCells>
  <printOptions horizontalCentered="1"/>
  <pageMargins left="0.1968503937007874" right="0.1968503937007874" top="0.3937007874015748" bottom="0.3937007874015748" header="0.31496062992125984" footer="0.31496062992125984"/>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D13" sqref="D13"/>
    </sheetView>
  </sheetViews>
  <sheetFormatPr defaultColWidth="11.421875" defaultRowHeight="15"/>
  <cols>
    <col min="1" max="1" width="5.00390625" style="0" bestFit="1" customWidth="1"/>
    <col min="2" max="2" width="54.421875" style="0" customWidth="1"/>
    <col min="3" max="3" width="6.8515625" style="0" customWidth="1"/>
    <col min="4" max="4" width="9.8515625" style="0" customWidth="1"/>
    <col min="5" max="5" width="11.57421875" style="0" bestFit="1" customWidth="1"/>
    <col min="6" max="6" width="14.00390625" style="0" bestFit="1" customWidth="1"/>
    <col min="8" max="8" width="16.28125" style="0" customWidth="1"/>
  </cols>
  <sheetData>
    <row r="1" spans="1:6" ht="15">
      <c r="A1" s="56"/>
      <c r="B1" s="57" t="s">
        <v>72</v>
      </c>
      <c r="C1" s="57"/>
      <c r="D1" s="58"/>
      <c r="E1" s="56"/>
      <c r="F1" s="56"/>
    </row>
    <row r="2" spans="1:6" ht="15">
      <c r="A2" s="56"/>
      <c r="B2" s="57" t="s">
        <v>73</v>
      </c>
      <c r="C2" s="57"/>
      <c r="D2" s="58"/>
      <c r="E2" s="56"/>
      <c r="F2" s="56"/>
    </row>
    <row r="3" spans="1:6" ht="15">
      <c r="A3" s="56"/>
      <c r="B3" s="57" t="s">
        <v>74</v>
      </c>
      <c r="C3" s="57"/>
      <c r="D3" s="58"/>
      <c r="E3" s="56"/>
      <c r="F3" s="56"/>
    </row>
    <row r="4" spans="1:6" ht="15">
      <c r="A4" s="56"/>
      <c r="B4" s="57" t="s">
        <v>75</v>
      </c>
      <c r="C4" s="57"/>
      <c r="D4" s="59"/>
      <c r="E4" s="56"/>
      <c r="F4" s="56"/>
    </row>
    <row r="5" spans="1:6" ht="15.75">
      <c r="A5" s="98"/>
      <c r="B5" s="98"/>
      <c r="C5" s="98"/>
      <c r="D5" s="98"/>
      <c r="E5" s="98"/>
      <c r="F5" s="98"/>
    </row>
    <row r="6" spans="1:6" ht="15.75">
      <c r="A6" s="98" t="s">
        <v>77</v>
      </c>
      <c r="B6" s="98"/>
      <c r="C6" s="98"/>
      <c r="D6" s="98"/>
      <c r="E6" s="98"/>
      <c r="F6" s="98"/>
    </row>
    <row r="7" spans="1:6" ht="15.75">
      <c r="A7" s="98" t="s">
        <v>0</v>
      </c>
      <c r="B7" s="98"/>
      <c r="C7" s="98"/>
      <c r="D7" s="98"/>
      <c r="E7" s="98"/>
      <c r="F7" s="98"/>
    </row>
    <row r="8" spans="1:6" ht="15.75">
      <c r="A8" s="98" t="s">
        <v>1</v>
      </c>
      <c r="B8" s="98"/>
      <c r="C8" s="98"/>
      <c r="D8" s="98"/>
      <c r="E8" s="98"/>
      <c r="F8" s="98"/>
    </row>
    <row r="9" spans="1:6" ht="15.75">
      <c r="A9" s="98" t="s">
        <v>95</v>
      </c>
      <c r="B9" s="98"/>
      <c r="C9" s="98"/>
      <c r="D9" s="98"/>
      <c r="E9" s="98"/>
      <c r="F9" s="98"/>
    </row>
    <row r="10" spans="1:6" ht="15.75">
      <c r="A10" s="98" t="s">
        <v>76</v>
      </c>
      <c r="B10" s="98"/>
      <c r="C10" s="98"/>
      <c r="D10" s="98"/>
      <c r="E10" s="98"/>
      <c r="F10" s="98"/>
    </row>
    <row r="11" spans="1:6" ht="15">
      <c r="A11" s="1"/>
      <c r="B11" s="2"/>
      <c r="C11" s="3"/>
      <c r="D11" s="4"/>
      <c r="E11" s="99" t="s">
        <v>78</v>
      </c>
      <c r="F11" s="99"/>
    </row>
    <row r="12" spans="1:6" ht="15">
      <c r="A12" s="60" t="s">
        <v>2</v>
      </c>
      <c r="B12" s="60" t="s">
        <v>3</v>
      </c>
      <c r="C12" s="60" t="s">
        <v>4</v>
      </c>
      <c r="D12" s="60" t="s">
        <v>5</v>
      </c>
      <c r="E12" s="60" t="s">
        <v>91</v>
      </c>
      <c r="F12" s="60" t="s">
        <v>6</v>
      </c>
    </row>
    <row r="13" spans="1:6" ht="129">
      <c r="A13" s="69">
        <v>1.1</v>
      </c>
      <c r="B13" s="5" t="s">
        <v>7</v>
      </c>
      <c r="C13" s="6" t="s">
        <v>8</v>
      </c>
      <c r="D13" s="7">
        <v>12</v>
      </c>
      <c r="E13" s="8">
        <v>927896</v>
      </c>
      <c r="F13" s="83">
        <f>+E13*D13</f>
        <v>11134752</v>
      </c>
    </row>
    <row r="14" spans="1:6" ht="129">
      <c r="A14" s="70">
        <v>1.2</v>
      </c>
      <c r="B14" s="9" t="s">
        <v>9</v>
      </c>
      <c r="C14" s="10" t="s">
        <v>8</v>
      </c>
      <c r="D14" s="11">
        <v>63</v>
      </c>
      <c r="E14" s="12">
        <v>392647</v>
      </c>
      <c r="F14" s="83">
        <f aca="true" t="shared" si="0" ref="F14:F26">+E14*D14</f>
        <v>24736761</v>
      </c>
    </row>
    <row r="15" spans="1:6" ht="129">
      <c r="A15" s="70" t="s">
        <v>10</v>
      </c>
      <c r="B15" s="5" t="s">
        <v>11</v>
      </c>
      <c r="C15" s="6" t="s">
        <v>8</v>
      </c>
      <c r="D15" s="11">
        <v>13</v>
      </c>
      <c r="E15" s="12">
        <v>836925</v>
      </c>
      <c r="F15" s="83">
        <f t="shared" si="0"/>
        <v>10880025</v>
      </c>
    </row>
    <row r="16" spans="1:6" ht="72">
      <c r="A16" s="71" t="s">
        <v>12</v>
      </c>
      <c r="B16" s="24" t="s">
        <v>13</v>
      </c>
      <c r="C16" s="25" t="s">
        <v>8</v>
      </c>
      <c r="D16" s="26">
        <v>17</v>
      </c>
      <c r="E16" s="27">
        <v>174414</v>
      </c>
      <c r="F16" s="83">
        <f t="shared" si="0"/>
        <v>2965038</v>
      </c>
    </row>
    <row r="17" spans="1:6" ht="129">
      <c r="A17" s="72" t="s">
        <v>14</v>
      </c>
      <c r="B17" s="13" t="s">
        <v>71</v>
      </c>
      <c r="C17" s="14" t="s">
        <v>8</v>
      </c>
      <c r="D17" s="15">
        <v>1</v>
      </c>
      <c r="E17" s="16">
        <v>2015588</v>
      </c>
      <c r="F17" s="83">
        <f t="shared" si="0"/>
        <v>2015588</v>
      </c>
    </row>
    <row r="18" spans="1:6" ht="129">
      <c r="A18" s="73">
        <v>1.8</v>
      </c>
      <c r="B18" s="17" t="s">
        <v>15</v>
      </c>
      <c r="C18" s="21" t="s">
        <v>16</v>
      </c>
      <c r="D18" s="21">
        <v>1</v>
      </c>
      <c r="E18" s="74">
        <v>314118</v>
      </c>
      <c r="F18" s="83">
        <f t="shared" si="0"/>
        <v>314118</v>
      </c>
    </row>
    <row r="19" spans="1:6" ht="72">
      <c r="A19" s="75" t="s">
        <v>17</v>
      </c>
      <c r="B19" s="18" t="s">
        <v>18</v>
      </c>
      <c r="C19" s="19" t="s">
        <v>8</v>
      </c>
      <c r="D19" s="32">
        <v>2</v>
      </c>
      <c r="E19" s="20">
        <v>463289</v>
      </c>
      <c r="F19" s="83">
        <f t="shared" si="0"/>
        <v>926578</v>
      </c>
    </row>
    <row r="20" spans="1:6" ht="93.75" customHeight="1">
      <c r="A20" s="75" t="s">
        <v>19</v>
      </c>
      <c r="B20" s="28" t="s">
        <v>79</v>
      </c>
      <c r="C20" s="29" t="s">
        <v>8</v>
      </c>
      <c r="D20" s="32">
        <v>1</v>
      </c>
      <c r="E20" s="20">
        <v>200173</v>
      </c>
      <c r="F20" s="83">
        <f t="shared" si="0"/>
        <v>200173</v>
      </c>
    </row>
    <row r="21" spans="1:6" ht="129">
      <c r="A21" s="76" t="s">
        <v>24</v>
      </c>
      <c r="B21" s="28" t="s">
        <v>20</v>
      </c>
      <c r="C21" s="29" t="s">
        <v>8</v>
      </c>
      <c r="D21" s="22">
        <v>2</v>
      </c>
      <c r="E21" s="23">
        <v>261765</v>
      </c>
      <c r="F21" s="83">
        <f t="shared" si="0"/>
        <v>523530</v>
      </c>
    </row>
    <row r="22" spans="1:6" ht="143.25">
      <c r="A22" s="77" t="s">
        <v>21</v>
      </c>
      <c r="B22" s="28" t="s">
        <v>27</v>
      </c>
      <c r="C22" s="29" t="s">
        <v>8</v>
      </c>
      <c r="D22" s="30">
        <v>4</v>
      </c>
      <c r="E22" s="31">
        <v>1874274</v>
      </c>
      <c r="F22" s="83">
        <f t="shared" si="0"/>
        <v>7497096</v>
      </c>
    </row>
    <row r="23" spans="1:6" ht="143.25">
      <c r="A23" s="77" t="s">
        <v>22</v>
      </c>
      <c r="B23" s="28" t="s">
        <v>28</v>
      </c>
      <c r="C23" s="29" t="s">
        <v>8</v>
      </c>
      <c r="D23" s="30">
        <v>6</v>
      </c>
      <c r="E23" s="31">
        <v>1728537</v>
      </c>
      <c r="F23" s="83">
        <f t="shared" si="0"/>
        <v>10371222</v>
      </c>
    </row>
    <row r="24" spans="1:6" ht="162" customHeight="1">
      <c r="A24" s="77" t="s">
        <v>25</v>
      </c>
      <c r="B24" s="28" t="s">
        <v>26</v>
      </c>
      <c r="C24" s="29" t="s">
        <v>8</v>
      </c>
      <c r="D24" s="30">
        <v>2</v>
      </c>
      <c r="E24" s="31">
        <v>2495490</v>
      </c>
      <c r="F24" s="83">
        <f t="shared" si="0"/>
        <v>4990980</v>
      </c>
    </row>
    <row r="25" spans="1:6" ht="43.5">
      <c r="A25" s="77"/>
      <c r="B25" s="28" t="s">
        <v>89</v>
      </c>
      <c r="C25" s="29" t="s">
        <v>23</v>
      </c>
      <c r="D25" s="30">
        <v>120</v>
      </c>
      <c r="E25" s="31">
        <v>16000</v>
      </c>
      <c r="F25" s="83">
        <f t="shared" si="0"/>
        <v>1920000</v>
      </c>
    </row>
    <row r="26" spans="1:8" ht="15">
      <c r="A26" s="77"/>
      <c r="B26" s="28" t="s">
        <v>90</v>
      </c>
      <c r="C26" s="29" t="s">
        <v>23</v>
      </c>
      <c r="D26" s="30">
        <f>294*2</f>
        <v>588</v>
      </c>
      <c r="E26" s="31">
        <v>32200</v>
      </c>
      <c r="F26" s="83">
        <f t="shared" si="0"/>
        <v>18933600</v>
      </c>
      <c r="H26" s="92"/>
    </row>
    <row r="27" spans="1:6" s="54" customFormat="1" ht="15">
      <c r="A27" s="61"/>
      <c r="B27" s="55" t="s">
        <v>88</v>
      </c>
      <c r="C27" s="61"/>
      <c r="D27" s="61"/>
      <c r="E27" s="62"/>
      <c r="F27" s="82">
        <f>SUM(F13:F26)</f>
        <v>97409461</v>
      </c>
    </row>
    <row r="28" spans="1:6" ht="15">
      <c r="A28" s="63" t="s">
        <v>29</v>
      </c>
      <c r="B28" s="64" t="s">
        <v>94</v>
      </c>
      <c r="C28" s="65"/>
      <c r="D28" s="65"/>
      <c r="E28" s="65"/>
      <c r="F28" s="82"/>
    </row>
    <row r="29" spans="1:6" ht="85.5">
      <c r="A29" s="33">
        <v>2.4</v>
      </c>
      <c r="B29" s="78" t="s">
        <v>31</v>
      </c>
      <c r="C29" s="35" t="s">
        <v>30</v>
      </c>
      <c r="D29" s="66">
        <v>123.5</v>
      </c>
      <c r="E29" s="96">
        <v>93825</v>
      </c>
      <c r="F29" s="84">
        <f>+E29*D29</f>
        <v>11587387.5</v>
      </c>
    </row>
    <row r="30" spans="1:6" ht="85.5">
      <c r="A30" s="34">
        <v>2.5</v>
      </c>
      <c r="B30" s="78" t="s">
        <v>32</v>
      </c>
      <c r="C30" s="35" t="s">
        <v>30</v>
      </c>
      <c r="D30" s="66">
        <v>9.1</v>
      </c>
      <c r="E30" s="96">
        <v>90555</v>
      </c>
      <c r="F30" s="84">
        <f>+E30*D30</f>
        <v>824050.5</v>
      </c>
    </row>
    <row r="31" spans="1:6" ht="85.5">
      <c r="A31" s="33">
        <v>2.6</v>
      </c>
      <c r="B31" s="78" t="s">
        <v>33</v>
      </c>
      <c r="C31" s="35" t="s">
        <v>30</v>
      </c>
      <c r="D31" s="66">
        <v>27.2</v>
      </c>
      <c r="E31" s="96">
        <v>87855</v>
      </c>
      <c r="F31" s="84">
        <f>+E31*D31</f>
        <v>2389656</v>
      </c>
    </row>
    <row r="32" spans="1:6" ht="85.5">
      <c r="A32" s="34">
        <v>2.7</v>
      </c>
      <c r="B32" s="78" t="s">
        <v>34</v>
      </c>
      <c r="C32" s="35" t="s">
        <v>30</v>
      </c>
      <c r="D32" s="66">
        <v>69.9</v>
      </c>
      <c r="E32" s="96">
        <v>82993</v>
      </c>
      <c r="F32" s="84">
        <f>+E32*D32</f>
        <v>5801210.7</v>
      </c>
    </row>
    <row r="33" spans="1:6" ht="71.25">
      <c r="A33" s="79"/>
      <c r="B33" s="80" t="s">
        <v>60</v>
      </c>
      <c r="C33" s="49" t="s">
        <v>23</v>
      </c>
      <c r="D33" s="68">
        <v>5150</v>
      </c>
      <c r="E33" s="96">
        <v>12505</v>
      </c>
      <c r="F33" s="84">
        <f>+E33*D33</f>
        <v>64400750</v>
      </c>
    </row>
    <row r="34" spans="1:6" s="53" customFormat="1" ht="15">
      <c r="A34" s="65"/>
      <c r="B34" s="81" t="s">
        <v>93</v>
      </c>
      <c r="C34" s="65"/>
      <c r="D34" s="65"/>
      <c r="E34" s="97"/>
      <c r="F34" s="82">
        <f>SUM(F29:F33)</f>
        <v>85003054.7</v>
      </c>
    </row>
    <row r="35" spans="1:6" s="53" customFormat="1" ht="15">
      <c r="A35" s="65" t="s">
        <v>99</v>
      </c>
      <c r="B35" s="81" t="s">
        <v>100</v>
      </c>
      <c r="C35" s="65"/>
      <c r="D35" s="65"/>
      <c r="E35" s="97"/>
      <c r="F35" s="82"/>
    </row>
    <row r="36" spans="1:6" s="53" customFormat="1" ht="57">
      <c r="A36" s="79">
        <v>3.1</v>
      </c>
      <c r="B36" s="90" t="s">
        <v>101</v>
      </c>
      <c r="C36" s="79" t="s">
        <v>23</v>
      </c>
      <c r="D36" s="68">
        <v>26</v>
      </c>
      <c r="E36" s="96">
        <v>36093</v>
      </c>
      <c r="F36" s="84">
        <f>+E36*D36</f>
        <v>938418</v>
      </c>
    </row>
    <row r="37" spans="1:6" s="53" customFormat="1" ht="42.75">
      <c r="A37" s="79">
        <v>3.2</v>
      </c>
      <c r="B37" s="90" t="s">
        <v>102</v>
      </c>
      <c r="C37" s="79" t="s">
        <v>23</v>
      </c>
      <c r="D37" s="68">
        <v>22</v>
      </c>
      <c r="E37" s="96">
        <v>32181</v>
      </c>
      <c r="F37" s="84">
        <f>+D37*E37</f>
        <v>707982</v>
      </c>
    </row>
    <row r="38" spans="1:6" s="53" customFormat="1" ht="15">
      <c r="A38" s="65"/>
      <c r="B38" s="81" t="s">
        <v>103</v>
      </c>
      <c r="C38" s="65"/>
      <c r="D38" s="65"/>
      <c r="E38" s="65"/>
      <c r="F38" s="82">
        <f>SUM(F36:F37)</f>
        <v>1646400</v>
      </c>
    </row>
    <row r="39" spans="1:8" s="88" customFormat="1" ht="15.75">
      <c r="A39" s="86"/>
      <c r="B39" s="86" t="s">
        <v>52</v>
      </c>
      <c r="C39" s="86"/>
      <c r="D39" s="86"/>
      <c r="E39" s="86"/>
      <c r="F39" s="87">
        <f>+F38+F34+F27</f>
        <v>184058915.7</v>
      </c>
      <c r="H39" s="93"/>
    </row>
    <row r="40" spans="1:8" s="88" customFormat="1" ht="15.75">
      <c r="A40" s="86"/>
      <c r="B40" s="86" t="s">
        <v>80</v>
      </c>
      <c r="C40" s="86"/>
      <c r="D40" s="86"/>
      <c r="E40" s="86"/>
      <c r="F40" s="87">
        <f>+F39*0.25</f>
        <v>46014728.925</v>
      </c>
      <c r="H40" s="94"/>
    </row>
    <row r="41" spans="1:8" s="88" customFormat="1" ht="15.75">
      <c r="A41" s="86"/>
      <c r="B41" s="86" t="s">
        <v>81</v>
      </c>
      <c r="C41" s="86"/>
      <c r="D41" s="86"/>
      <c r="E41" s="86"/>
      <c r="F41" s="87">
        <f>+F40+F39</f>
        <v>230073644.625</v>
      </c>
      <c r="H41" s="94"/>
    </row>
    <row r="42" spans="1:8" s="88" customFormat="1" ht="15.75">
      <c r="A42" s="86"/>
      <c r="B42" s="86" t="s">
        <v>82</v>
      </c>
      <c r="C42" s="86"/>
      <c r="D42" s="86"/>
      <c r="E42" s="86"/>
      <c r="F42" s="87">
        <f>+(F39*0.05)*0.16</f>
        <v>1472471.3256</v>
      </c>
      <c r="H42" s="94"/>
    </row>
    <row r="43" spans="1:10" s="88" customFormat="1" ht="15.75">
      <c r="A43" s="86"/>
      <c r="B43" s="86" t="s">
        <v>83</v>
      </c>
      <c r="C43" s="86"/>
      <c r="D43" s="86"/>
      <c r="E43" s="86"/>
      <c r="F43" s="87">
        <f>+F42+F41</f>
        <v>231546115.9506</v>
      </c>
      <c r="H43" s="94"/>
      <c r="J43" s="89"/>
    </row>
    <row r="44" s="85" customFormat="1" ht="14.25">
      <c r="H44" s="95"/>
    </row>
    <row r="47" spans="2:4" s="85" customFormat="1" ht="14.25">
      <c r="B47" s="85" t="s">
        <v>84</v>
      </c>
      <c r="D47" s="85" t="s">
        <v>92</v>
      </c>
    </row>
    <row r="48" spans="2:4" s="85" customFormat="1" ht="14.25">
      <c r="B48" s="85" t="s">
        <v>85</v>
      </c>
      <c r="D48" s="85" t="s">
        <v>86</v>
      </c>
    </row>
    <row r="49" s="85" customFormat="1" ht="14.25">
      <c r="B49" s="85" t="s">
        <v>87</v>
      </c>
    </row>
    <row r="50" s="85" customFormat="1" ht="14.25"/>
  </sheetData>
  <sheetProtection/>
  <mergeCells count="7">
    <mergeCell ref="E11:F11"/>
    <mergeCell ref="A7:F7"/>
    <mergeCell ref="A5:F5"/>
    <mergeCell ref="A6:F6"/>
    <mergeCell ref="A8:F8"/>
    <mergeCell ref="A9:F9"/>
    <mergeCell ref="A10:F10"/>
  </mergeCells>
  <printOptions horizontalCentered="1"/>
  <pageMargins left="0.5905511811023623" right="0.1968503937007874" top="0.1968503937007874" bottom="0.5905511811023623" header="0.31496062992125984" footer="0.31496062992125984"/>
  <pageSetup horizontalDpi="600" verticalDpi="600" orientation="portrait" scale="85" r:id="rId2"/>
  <headerFooter>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6:G80"/>
  <sheetViews>
    <sheetView zoomScalePageLayoutView="0" workbookViewId="0" topLeftCell="A58">
      <selection activeCell="H60" sqref="H60"/>
    </sheetView>
  </sheetViews>
  <sheetFormatPr defaultColWidth="11.421875" defaultRowHeight="15"/>
  <cols>
    <col min="1" max="1" width="15.140625" style="0" customWidth="1"/>
    <col min="7" max="7" width="13.00390625" style="0" customWidth="1"/>
  </cols>
  <sheetData>
    <row r="5" ht="12" customHeight="1"/>
    <row r="6" spans="1:7" ht="15">
      <c r="A6" s="36"/>
      <c r="B6" s="36"/>
      <c r="C6" s="36"/>
      <c r="D6" s="36"/>
      <c r="E6" s="46"/>
      <c r="F6" s="46"/>
      <c r="G6" s="47"/>
    </row>
    <row r="7" spans="1:7" ht="63" customHeight="1">
      <c r="A7" s="36" t="s">
        <v>54</v>
      </c>
      <c r="B7" s="102" t="s">
        <v>53</v>
      </c>
      <c r="C7" s="102"/>
      <c r="D7" s="102"/>
      <c r="E7" s="102"/>
      <c r="F7" s="102"/>
      <c r="G7" s="102"/>
    </row>
    <row r="8" spans="1:2" ht="15">
      <c r="A8" t="s">
        <v>35</v>
      </c>
      <c r="B8" t="s">
        <v>30</v>
      </c>
    </row>
    <row r="9" spans="5:7" ht="15">
      <c r="E9" s="37" t="s">
        <v>36</v>
      </c>
      <c r="F9" s="37" t="s">
        <v>37</v>
      </c>
      <c r="G9" s="37" t="s">
        <v>38</v>
      </c>
    </row>
    <row r="10" spans="1:7" ht="15">
      <c r="A10" s="38" t="s">
        <v>39</v>
      </c>
      <c r="B10" s="37">
        <v>1.5</v>
      </c>
      <c r="C10" s="37" t="s">
        <v>40</v>
      </c>
      <c r="D10" s="37">
        <v>1000</v>
      </c>
      <c r="E10" s="37">
        <f>D10*B10</f>
        <v>1500</v>
      </c>
      <c r="F10" s="37"/>
      <c r="G10" s="37"/>
    </row>
    <row r="11" spans="1:7" ht="30.75" customHeight="1">
      <c r="A11" s="39" t="s">
        <v>41</v>
      </c>
      <c r="B11" s="40">
        <v>0.45</v>
      </c>
      <c r="C11" s="41" t="s">
        <v>42</v>
      </c>
      <c r="D11" s="37">
        <v>54000</v>
      </c>
      <c r="E11" s="37"/>
      <c r="F11" s="42">
        <f aca="true" t="shared" si="0" ref="F11:F16">B11*D11</f>
        <v>24300</v>
      </c>
      <c r="G11" s="37"/>
    </row>
    <row r="12" spans="1:7" ht="15">
      <c r="A12" s="39" t="s">
        <v>43</v>
      </c>
      <c r="B12" s="43">
        <v>2.79</v>
      </c>
      <c r="C12" s="41" t="s">
        <v>42</v>
      </c>
      <c r="D12" s="37">
        <v>7600</v>
      </c>
      <c r="E12" s="37"/>
      <c r="F12" s="44">
        <f t="shared" si="0"/>
        <v>21204</v>
      </c>
      <c r="G12" s="37"/>
    </row>
    <row r="13" spans="1:7" ht="15">
      <c r="A13" s="39" t="s">
        <v>44</v>
      </c>
      <c r="B13" s="43">
        <v>0.0333333333333333</v>
      </c>
      <c r="C13" s="41" t="s">
        <v>42</v>
      </c>
      <c r="D13" s="37">
        <v>10000</v>
      </c>
      <c r="E13" s="37"/>
      <c r="F13" s="44">
        <f t="shared" si="0"/>
        <v>333.333333333333</v>
      </c>
      <c r="G13" s="37"/>
    </row>
    <row r="14" spans="1:7" ht="24.75">
      <c r="A14" s="39" t="s">
        <v>45</v>
      </c>
      <c r="B14" s="43">
        <v>0.2</v>
      </c>
      <c r="C14" s="41" t="s">
        <v>46</v>
      </c>
      <c r="D14" s="37">
        <v>48000</v>
      </c>
      <c r="E14" s="37"/>
      <c r="F14" s="42">
        <f t="shared" si="0"/>
        <v>9600</v>
      </c>
      <c r="G14" s="37"/>
    </row>
    <row r="15" spans="1:7" ht="37.5" customHeight="1">
      <c r="A15" s="39" t="s">
        <v>47</v>
      </c>
      <c r="B15" s="40">
        <v>42</v>
      </c>
      <c r="C15" s="41" t="s">
        <v>42</v>
      </c>
      <c r="D15" s="45">
        <v>20</v>
      </c>
      <c r="E15" s="37"/>
      <c r="F15" s="42">
        <f t="shared" si="0"/>
        <v>840</v>
      </c>
      <c r="G15" s="37"/>
    </row>
    <row r="16" spans="1:7" ht="15">
      <c r="A16" s="40" t="s">
        <v>48</v>
      </c>
      <c r="B16" s="40">
        <v>0.29</v>
      </c>
      <c r="C16" s="41" t="s">
        <v>49</v>
      </c>
      <c r="D16" s="42">
        <v>60000</v>
      </c>
      <c r="E16" s="42"/>
      <c r="F16" s="42">
        <f t="shared" si="0"/>
        <v>17400</v>
      </c>
      <c r="G16" s="42"/>
    </row>
    <row r="17" spans="1:7" ht="15">
      <c r="A17" s="42" t="s">
        <v>50</v>
      </c>
      <c r="B17" s="42">
        <v>1.2</v>
      </c>
      <c r="C17" s="42" t="s">
        <v>51</v>
      </c>
      <c r="D17" s="42">
        <v>15540</v>
      </c>
      <c r="E17" s="42"/>
      <c r="F17" s="42"/>
      <c r="G17" s="42">
        <f>D17*B17</f>
        <v>18648</v>
      </c>
    </row>
    <row r="18" spans="1:7" ht="15">
      <c r="A18" s="36"/>
      <c r="B18" s="36"/>
      <c r="C18" s="36"/>
      <c r="D18" s="36"/>
      <c r="E18" s="42">
        <f>SUM(E10:E17)</f>
        <v>1500</v>
      </c>
      <c r="F18" s="42">
        <f>SUM(F10:F17)</f>
        <v>73677.33333333334</v>
      </c>
      <c r="G18" s="42">
        <f>SUM(G10:G17)</f>
        <v>18648</v>
      </c>
    </row>
    <row r="19" spans="1:7" ht="15">
      <c r="A19" s="36"/>
      <c r="B19" s="36"/>
      <c r="C19" s="36"/>
      <c r="D19" s="36"/>
      <c r="E19" s="100"/>
      <c r="F19" s="100"/>
      <c r="G19" s="36"/>
    </row>
    <row r="20" spans="1:7" ht="15">
      <c r="A20" s="36"/>
      <c r="B20" s="36"/>
      <c r="C20" s="36"/>
      <c r="D20" s="36"/>
      <c r="E20" s="101" t="s">
        <v>52</v>
      </c>
      <c r="F20" s="101"/>
      <c r="G20" s="48">
        <f>ROUND(SUM(E18:G18),0)</f>
        <v>93825</v>
      </c>
    </row>
    <row r="21" spans="1:7" ht="15">
      <c r="A21" s="36"/>
      <c r="B21" s="36"/>
      <c r="C21" s="36"/>
      <c r="D21" s="36"/>
      <c r="E21" s="46"/>
      <c r="F21" s="46"/>
      <c r="G21" s="47"/>
    </row>
    <row r="22" spans="1:7" ht="15">
      <c r="A22" s="36"/>
      <c r="B22" s="36"/>
      <c r="C22" s="36"/>
      <c r="D22" s="36"/>
      <c r="E22" s="46"/>
      <c r="F22" s="46"/>
      <c r="G22" s="47"/>
    </row>
    <row r="23" spans="1:7" ht="47.25" customHeight="1">
      <c r="A23" s="36" t="s">
        <v>56</v>
      </c>
      <c r="B23" s="102" t="s">
        <v>55</v>
      </c>
      <c r="C23" s="102"/>
      <c r="D23" s="102"/>
      <c r="E23" s="102"/>
      <c r="F23" s="102"/>
      <c r="G23" s="102"/>
    </row>
    <row r="24" spans="1:2" ht="15">
      <c r="A24" t="s">
        <v>35</v>
      </c>
      <c r="B24" t="s">
        <v>30</v>
      </c>
    </row>
    <row r="25" spans="5:7" ht="15">
      <c r="E25" s="37" t="s">
        <v>36</v>
      </c>
      <c r="F25" s="37" t="s">
        <v>37</v>
      </c>
      <c r="G25" s="37" t="s">
        <v>38</v>
      </c>
    </row>
    <row r="26" spans="1:7" ht="15">
      <c r="A26" s="38" t="s">
        <v>39</v>
      </c>
      <c r="B26" s="37">
        <v>1.5</v>
      </c>
      <c r="C26" s="37" t="s">
        <v>40</v>
      </c>
      <c r="D26" s="37">
        <v>1000</v>
      </c>
      <c r="E26" s="37">
        <f>D26*B26</f>
        <v>1500</v>
      </c>
      <c r="F26" s="37"/>
      <c r="G26" s="37"/>
    </row>
    <row r="27" spans="1:7" ht="24.75">
      <c r="A27" s="39" t="s">
        <v>41</v>
      </c>
      <c r="B27" s="40">
        <v>0.415</v>
      </c>
      <c r="C27" s="41" t="s">
        <v>42</v>
      </c>
      <c r="D27" s="37">
        <v>54000</v>
      </c>
      <c r="E27" s="37"/>
      <c r="F27" s="42">
        <f aca="true" t="shared" si="1" ref="F27:F32">B27*D27</f>
        <v>22410</v>
      </c>
      <c r="G27" s="37"/>
    </row>
    <row r="28" spans="1:7" ht="15">
      <c r="A28" s="39" t="s">
        <v>43</v>
      </c>
      <c r="B28" s="43">
        <v>2.74</v>
      </c>
      <c r="C28" s="41" t="s">
        <v>42</v>
      </c>
      <c r="D28" s="37">
        <v>7600</v>
      </c>
      <c r="E28" s="37"/>
      <c r="F28" s="44">
        <f t="shared" si="1"/>
        <v>20824</v>
      </c>
      <c r="G28" s="37"/>
    </row>
    <row r="29" spans="1:7" ht="15">
      <c r="A29" s="39" t="s">
        <v>44</v>
      </c>
      <c r="B29" s="43">
        <v>0.0333333333333333</v>
      </c>
      <c r="C29" s="41" t="s">
        <v>42</v>
      </c>
      <c r="D29" s="37">
        <v>10000</v>
      </c>
      <c r="E29" s="37"/>
      <c r="F29" s="44">
        <f t="shared" si="1"/>
        <v>333.333333333333</v>
      </c>
      <c r="G29" s="37"/>
    </row>
    <row r="30" spans="1:7" ht="24.75">
      <c r="A30" s="39" t="s">
        <v>45</v>
      </c>
      <c r="B30" s="43">
        <v>0.2</v>
      </c>
      <c r="C30" s="41" t="s">
        <v>46</v>
      </c>
      <c r="D30" s="37">
        <v>48000</v>
      </c>
      <c r="E30" s="37"/>
      <c r="F30" s="42">
        <f t="shared" si="1"/>
        <v>9600</v>
      </c>
      <c r="G30" s="37"/>
    </row>
    <row r="31" spans="1:7" ht="24.75">
      <c r="A31" s="39" t="s">
        <v>47</v>
      </c>
      <c r="B31" s="40">
        <v>42</v>
      </c>
      <c r="C31" s="41" t="s">
        <v>42</v>
      </c>
      <c r="D31" s="45">
        <v>20</v>
      </c>
      <c r="E31" s="37"/>
      <c r="F31" s="42">
        <f t="shared" si="1"/>
        <v>840</v>
      </c>
      <c r="G31" s="37"/>
    </row>
    <row r="32" spans="1:7" ht="15">
      <c r="A32" s="40" t="s">
        <v>48</v>
      </c>
      <c r="B32" s="40">
        <v>0.28</v>
      </c>
      <c r="C32" s="41" t="s">
        <v>49</v>
      </c>
      <c r="D32" s="42">
        <v>60000</v>
      </c>
      <c r="E32" s="42"/>
      <c r="F32" s="42">
        <f t="shared" si="1"/>
        <v>16800</v>
      </c>
      <c r="G32" s="42"/>
    </row>
    <row r="33" spans="1:7" ht="15">
      <c r="A33" s="42" t="s">
        <v>50</v>
      </c>
      <c r="B33" s="42">
        <v>1.2</v>
      </c>
      <c r="C33" s="42" t="s">
        <v>51</v>
      </c>
      <c r="D33" s="42">
        <v>15540</v>
      </c>
      <c r="E33" s="42"/>
      <c r="F33" s="42"/>
      <c r="G33" s="42">
        <f>D33*B33</f>
        <v>18648</v>
      </c>
    </row>
    <row r="34" spans="1:7" ht="15">
      <c r="A34" s="36"/>
      <c r="B34" s="36"/>
      <c r="C34" s="36"/>
      <c r="D34" s="36"/>
      <c r="E34" s="42">
        <f>SUM(E26:E33)</f>
        <v>1500</v>
      </c>
      <c r="F34" s="42">
        <f>SUM(F26:F33)</f>
        <v>70807.33333333334</v>
      </c>
      <c r="G34" s="42">
        <f>SUM(G26:G33)</f>
        <v>18648</v>
      </c>
    </row>
    <row r="35" spans="1:7" ht="15">
      <c r="A35" s="36"/>
      <c r="B35" s="36"/>
      <c r="C35" s="36"/>
      <c r="D35" s="36"/>
      <c r="E35" s="100"/>
      <c r="F35" s="100"/>
      <c r="G35" s="36"/>
    </row>
    <row r="36" spans="1:7" ht="15">
      <c r="A36" s="36"/>
      <c r="B36" s="36"/>
      <c r="C36" s="36"/>
      <c r="D36" s="36"/>
      <c r="E36" s="101" t="s">
        <v>52</v>
      </c>
      <c r="F36" s="101"/>
      <c r="G36" s="48">
        <f>ROUND(SUM(E34:G34),0)</f>
        <v>90955</v>
      </c>
    </row>
    <row r="37" spans="1:7" ht="15">
      <c r="A37" s="36"/>
      <c r="B37" s="36"/>
      <c r="C37" s="36"/>
      <c r="D37" s="36"/>
      <c r="E37" s="46"/>
      <c r="F37" s="46"/>
      <c r="G37" s="47"/>
    </row>
    <row r="38" spans="1:7" ht="15">
      <c r="A38" s="36"/>
      <c r="B38" s="36"/>
      <c r="C38" s="36"/>
      <c r="D38" s="36"/>
      <c r="E38" s="46"/>
      <c r="F38" s="46"/>
      <c r="G38" s="47"/>
    </row>
    <row r="39" spans="1:7" ht="68.25" customHeight="1">
      <c r="A39" s="36" t="s">
        <v>58</v>
      </c>
      <c r="B39" s="102" t="s">
        <v>57</v>
      </c>
      <c r="C39" s="102"/>
      <c r="D39" s="102"/>
      <c r="E39" s="102"/>
      <c r="F39" s="102"/>
      <c r="G39" s="102"/>
    </row>
    <row r="40" spans="1:2" ht="15">
      <c r="A40" t="s">
        <v>35</v>
      </c>
      <c r="B40" t="s">
        <v>30</v>
      </c>
    </row>
    <row r="41" spans="5:7" ht="15">
      <c r="E41" s="37" t="s">
        <v>36</v>
      </c>
      <c r="F41" s="37" t="s">
        <v>37</v>
      </c>
      <c r="G41" s="37" t="s">
        <v>38</v>
      </c>
    </row>
    <row r="42" spans="1:7" ht="15">
      <c r="A42" s="38" t="s">
        <v>39</v>
      </c>
      <c r="B42" s="37">
        <v>1.5</v>
      </c>
      <c r="C42" s="37" t="s">
        <v>40</v>
      </c>
      <c r="D42" s="37">
        <v>1000</v>
      </c>
      <c r="E42" s="37">
        <f>D42*B42</f>
        <v>1500</v>
      </c>
      <c r="F42" s="37"/>
      <c r="G42" s="37"/>
    </row>
    <row r="43" spans="1:7" ht="24.75">
      <c r="A43" s="39" t="s">
        <v>41</v>
      </c>
      <c r="B43" s="40">
        <v>0.387</v>
      </c>
      <c r="C43" s="41" t="s">
        <v>42</v>
      </c>
      <c r="D43" s="37">
        <v>54000</v>
      </c>
      <c r="E43" s="37"/>
      <c r="F43" s="42">
        <f aca="true" t="shared" si="2" ref="F43:F48">B43*D43</f>
        <v>20898</v>
      </c>
      <c r="G43" s="37"/>
    </row>
    <row r="44" spans="1:7" ht="15">
      <c r="A44" s="39" t="s">
        <v>43</v>
      </c>
      <c r="B44" s="43">
        <v>2.61</v>
      </c>
      <c r="C44" s="41" t="s">
        <v>42</v>
      </c>
      <c r="D44" s="37">
        <v>7600</v>
      </c>
      <c r="E44" s="37"/>
      <c r="F44" s="44">
        <f t="shared" si="2"/>
        <v>19836</v>
      </c>
      <c r="G44" s="37"/>
    </row>
    <row r="45" spans="1:7" ht="15">
      <c r="A45" s="39" t="s">
        <v>44</v>
      </c>
      <c r="B45" s="43">
        <v>0.0333333333333333</v>
      </c>
      <c r="C45" s="41" t="s">
        <v>42</v>
      </c>
      <c r="D45" s="37">
        <v>10000</v>
      </c>
      <c r="E45" s="37"/>
      <c r="F45" s="44">
        <f t="shared" si="2"/>
        <v>333.333333333333</v>
      </c>
      <c r="G45" s="37"/>
    </row>
    <row r="46" spans="1:7" ht="24.75">
      <c r="A46" s="39" t="s">
        <v>45</v>
      </c>
      <c r="B46" s="43">
        <v>0.2</v>
      </c>
      <c r="C46" s="41" t="s">
        <v>46</v>
      </c>
      <c r="D46" s="37">
        <v>48000</v>
      </c>
      <c r="E46" s="37"/>
      <c r="F46" s="42">
        <f t="shared" si="2"/>
        <v>9600</v>
      </c>
      <c r="G46" s="37"/>
    </row>
    <row r="47" spans="1:7" ht="24.75">
      <c r="A47" s="39" t="s">
        <v>47</v>
      </c>
      <c r="B47" s="40">
        <v>42</v>
      </c>
      <c r="C47" s="41" t="s">
        <v>42</v>
      </c>
      <c r="D47" s="45">
        <v>20</v>
      </c>
      <c r="E47" s="37"/>
      <c r="F47" s="42">
        <f t="shared" si="2"/>
        <v>840</v>
      </c>
      <c r="G47" s="37"/>
    </row>
    <row r="48" spans="1:7" ht="15">
      <c r="A48" s="40" t="s">
        <v>48</v>
      </c>
      <c r="B48" s="40">
        <v>0.27</v>
      </c>
      <c r="C48" s="41" t="s">
        <v>49</v>
      </c>
      <c r="D48" s="42">
        <v>60000</v>
      </c>
      <c r="E48" s="42"/>
      <c r="F48" s="42">
        <f t="shared" si="2"/>
        <v>16200.000000000002</v>
      </c>
      <c r="G48" s="42"/>
    </row>
    <row r="49" spans="1:7" ht="15">
      <c r="A49" s="42" t="s">
        <v>50</v>
      </c>
      <c r="B49" s="42">
        <v>1.2</v>
      </c>
      <c r="C49" s="42" t="s">
        <v>51</v>
      </c>
      <c r="D49" s="42">
        <v>15540</v>
      </c>
      <c r="E49" s="42"/>
      <c r="F49" s="42"/>
      <c r="G49" s="42">
        <f>D49*B49</f>
        <v>18648</v>
      </c>
    </row>
    <row r="50" spans="1:7" ht="15">
      <c r="A50" s="36"/>
      <c r="B50" s="36"/>
      <c r="C50" s="36"/>
      <c r="D50" s="36"/>
      <c r="E50" s="42">
        <f>SUM(E42:E49)</f>
        <v>1500</v>
      </c>
      <c r="F50" s="42">
        <f>SUM(F42:F49)</f>
        <v>67707.33333333334</v>
      </c>
      <c r="G50" s="42">
        <f>SUM(G42:G49)</f>
        <v>18648</v>
      </c>
    </row>
    <row r="51" spans="1:7" ht="15">
      <c r="A51" s="36"/>
      <c r="B51" s="36"/>
      <c r="C51" s="36"/>
      <c r="D51" s="36"/>
      <c r="E51" s="100"/>
      <c r="F51" s="100"/>
      <c r="G51" s="36"/>
    </row>
    <row r="52" spans="1:7" ht="15">
      <c r="A52" s="36"/>
      <c r="B52" s="36"/>
      <c r="C52" s="36"/>
      <c r="D52" s="36"/>
      <c r="E52" s="101" t="s">
        <v>52</v>
      </c>
      <c r="F52" s="101"/>
      <c r="G52" s="48">
        <f>ROUND(SUM(E50:G50),0)</f>
        <v>87855</v>
      </c>
    </row>
    <row r="53" spans="1:7" ht="15">
      <c r="A53" s="36"/>
      <c r="B53" s="36"/>
      <c r="C53" s="36"/>
      <c r="D53" s="36"/>
      <c r="E53" s="46"/>
      <c r="F53" s="46"/>
      <c r="G53" s="47"/>
    </row>
    <row r="54" spans="1:7" ht="15">
      <c r="A54" s="36"/>
      <c r="B54" s="36"/>
      <c r="C54" s="36"/>
      <c r="D54" s="36"/>
      <c r="E54" s="46"/>
      <c r="F54" s="46"/>
      <c r="G54" s="47"/>
    </row>
    <row r="55" spans="1:7" ht="78" customHeight="1">
      <c r="A55" s="36" t="s">
        <v>70</v>
      </c>
      <c r="B55" s="102" t="s">
        <v>59</v>
      </c>
      <c r="C55" s="102"/>
      <c r="D55" s="102"/>
      <c r="E55" s="102"/>
      <c r="F55" s="102"/>
      <c r="G55" s="102"/>
    </row>
    <row r="56" spans="1:2" ht="15">
      <c r="A56" t="s">
        <v>35</v>
      </c>
      <c r="B56" t="s">
        <v>30</v>
      </c>
    </row>
    <row r="57" spans="5:7" ht="15">
      <c r="E57" s="37" t="s">
        <v>36</v>
      </c>
      <c r="F57" s="37" t="s">
        <v>37</v>
      </c>
      <c r="G57" s="37" t="s">
        <v>38</v>
      </c>
    </row>
    <row r="58" spans="1:7" ht="15">
      <c r="A58" s="38" t="s">
        <v>39</v>
      </c>
      <c r="B58" s="37">
        <v>1.5</v>
      </c>
      <c r="C58" s="37" t="s">
        <v>40</v>
      </c>
      <c r="D58" s="37">
        <v>1000</v>
      </c>
      <c r="E58" s="37">
        <f>D58*B58</f>
        <v>1500</v>
      </c>
      <c r="F58" s="37"/>
      <c r="G58" s="37"/>
    </row>
    <row r="59" spans="1:7" ht="36" customHeight="1">
      <c r="A59" s="39" t="s">
        <v>41</v>
      </c>
      <c r="B59" s="43">
        <v>0.35</v>
      </c>
      <c r="C59" s="41" t="s">
        <v>42</v>
      </c>
      <c r="D59" s="37">
        <v>54000</v>
      </c>
      <c r="E59" s="37"/>
      <c r="F59" s="42">
        <f aca="true" t="shared" si="3" ref="F59:F64">B59*D59</f>
        <v>18900</v>
      </c>
      <c r="G59" s="37"/>
    </row>
    <row r="60" spans="1:7" ht="15">
      <c r="A60" s="39" t="s">
        <v>43</v>
      </c>
      <c r="B60" s="43">
        <v>2.47</v>
      </c>
      <c r="C60" s="41" t="s">
        <v>42</v>
      </c>
      <c r="D60" s="37">
        <v>7600</v>
      </c>
      <c r="E60" s="37"/>
      <c r="F60" s="44">
        <f t="shared" si="3"/>
        <v>18772</v>
      </c>
      <c r="G60" s="37"/>
    </row>
    <row r="61" spans="1:7" ht="15">
      <c r="A61" s="39" t="s">
        <v>44</v>
      </c>
      <c r="B61" s="43">
        <v>0.0333333333333333</v>
      </c>
      <c r="C61" s="41" t="s">
        <v>42</v>
      </c>
      <c r="D61" s="37">
        <v>10000</v>
      </c>
      <c r="E61" s="37"/>
      <c r="F61" s="44">
        <f t="shared" si="3"/>
        <v>333.333333333333</v>
      </c>
      <c r="G61" s="37"/>
    </row>
    <row r="62" spans="1:7" ht="24.75">
      <c r="A62" s="39" t="s">
        <v>45</v>
      </c>
      <c r="B62" s="43">
        <v>0.2</v>
      </c>
      <c r="C62" s="41" t="s">
        <v>46</v>
      </c>
      <c r="D62" s="37">
        <v>48000</v>
      </c>
      <c r="E62" s="37"/>
      <c r="F62" s="42">
        <f t="shared" si="3"/>
        <v>9600</v>
      </c>
      <c r="G62" s="37"/>
    </row>
    <row r="63" spans="1:7" ht="29.25" customHeight="1">
      <c r="A63" s="39" t="s">
        <v>47</v>
      </c>
      <c r="B63" s="40">
        <v>42</v>
      </c>
      <c r="C63" s="41" t="s">
        <v>42</v>
      </c>
      <c r="D63" s="45">
        <v>20</v>
      </c>
      <c r="E63" s="37"/>
      <c r="F63" s="42">
        <f t="shared" si="3"/>
        <v>840</v>
      </c>
      <c r="G63" s="37"/>
    </row>
    <row r="64" spans="1:7" ht="15">
      <c r="A64" s="40" t="s">
        <v>48</v>
      </c>
      <c r="B64" s="40">
        <v>0.24</v>
      </c>
      <c r="C64" s="41" t="s">
        <v>49</v>
      </c>
      <c r="D64" s="42">
        <v>60000</v>
      </c>
      <c r="E64" s="42"/>
      <c r="F64" s="42">
        <f t="shared" si="3"/>
        <v>14400</v>
      </c>
      <c r="G64" s="42"/>
    </row>
    <row r="65" spans="1:7" ht="15">
      <c r="A65" s="42" t="s">
        <v>50</v>
      </c>
      <c r="B65" s="42">
        <v>1.2</v>
      </c>
      <c r="C65" s="42" t="s">
        <v>51</v>
      </c>
      <c r="D65" s="42">
        <v>15540</v>
      </c>
      <c r="E65" s="42"/>
      <c r="F65" s="42"/>
      <c r="G65" s="42">
        <f>D65*B65</f>
        <v>18648</v>
      </c>
    </row>
    <row r="66" spans="1:7" ht="15">
      <c r="A66" s="36"/>
      <c r="B66" s="36"/>
      <c r="C66" s="36"/>
      <c r="D66" s="36"/>
      <c r="E66" s="42">
        <f>SUM(E58:E65)</f>
        <v>1500</v>
      </c>
      <c r="F66" s="44">
        <f>SUM(F58:F65)</f>
        <v>62845.333333333336</v>
      </c>
      <c r="G66" s="42">
        <f>SUM(G58:G65)</f>
        <v>18648</v>
      </c>
    </row>
    <row r="67" spans="1:7" ht="15">
      <c r="A67" s="36"/>
      <c r="B67" s="36"/>
      <c r="C67" s="36"/>
      <c r="D67" s="36"/>
      <c r="E67" s="100"/>
      <c r="F67" s="100"/>
      <c r="G67" s="36"/>
    </row>
    <row r="68" spans="1:7" ht="15">
      <c r="A68" s="36"/>
      <c r="B68" s="36"/>
      <c r="C68" s="36"/>
      <c r="D68" s="36"/>
      <c r="E68" s="101" t="s">
        <v>52</v>
      </c>
      <c r="F68" s="101"/>
      <c r="G68" s="48">
        <f>ROUND(SUM(E66:G66),0)</f>
        <v>82993</v>
      </c>
    </row>
    <row r="70" spans="1:7" ht="45.75" customHeight="1">
      <c r="A70" s="36" t="s">
        <v>61</v>
      </c>
      <c r="B70" s="102" t="s">
        <v>60</v>
      </c>
      <c r="C70" s="102"/>
      <c r="D70" s="102"/>
      <c r="E70" s="102"/>
      <c r="F70" s="102"/>
      <c r="G70" s="102"/>
    </row>
    <row r="71" spans="1:2" ht="15">
      <c r="A71" t="s">
        <v>35</v>
      </c>
      <c r="B71" t="s">
        <v>23</v>
      </c>
    </row>
    <row r="72" spans="5:7" ht="15">
      <c r="E72" s="37" t="s">
        <v>36</v>
      </c>
      <c r="F72" s="37" t="s">
        <v>37</v>
      </c>
      <c r="G72" s="37" t="s">
        <v>38</v>
      </c>
    </row>
    <row r="73" spans="1:7" ht="15">
      <c r="A73" s="50" t="s">
        <v>39</v>
      </c>
      <c r="B73" s="37">
        <v>0.232</v>
      </c>
      <c r="C73" s="37" t="s">
        <v>62</v>
      </c>
      <c r="D73" s="37">
        <v>1000</v>
      </c>
      <c r="E73" s="37">
        <f>B73*D73</f>
        <v>232</v>
      </c>
      <c r="F73" s="37"/>
      <c r="G73" s="37"/>
    </row>
    <row r="74" spans="1:7" ht="15">
      <c r="A74" s="50" t="s">
        <v>63</v>
      </c>
      <c r="B74" s="37">
        <v>0.8</v>
      </c>
      <c r="C74" s="37" t="s">
        <v>62</v>
      </c>
      <c r="D74" s="37">
        <v>1000</v>
      </c>
      <c r="E74" s="37">
        <f>B74*D74</f>
        <v>800</v>
      </c>
      <c r="F74" s="37"/>
      <c r="G74" s="37"/>
    </row>
    <row r="75" spans="1:7" ht="30">
      <c r="A75" s="50" t="s">
        <v>64</v>
      </c>
      <c r="B75" s="52" t="s">
        <v>65</v>
      </c>
      <c r="C75" s="37" t="s">
        <v>66</v>
      </c>
      <c r="D75" s="37">
        <v>51500</v>
      </c>
      <c r="E75" s="37"/>
      <c r="F75" s="51">
        <f>D75/20</f>
        <v>2575</v>
      </c>
      <c r="G75" s="37"/>
    </row>
    <row r="76" spans="1:7" ht="15">
      <c r="A76" s="50" t="s">
        <v>67</v>
      </c>
      <c r="B76" s="52" t="s">
        <v>68</v>
      </c>
      <c r="C76" s="37" t="s">
        <v>66</v>
      </c>
      <c r="D76" s="37">
        <v>22500</v>
      </c>
      <c r="E76" s="37"/>
      <c r="F76" s="37">
        <f>D76/20</f>
        <v>1125</v>
      </c>
      <c r="G76" s="37"/>
    </row>
    <row r="77" spans="1:7" ht="15">
      <c r="A77" s="37" t="s">
        <v>69</v>
      </c>
      <c r="B77" s="42">
        <v>0.5</v>
      </c>
      <c r="C77" s="42" t="s">
        <v>51</v>
      </c>
      <c r="D77" s="42">
        <v>15540</v>
      </c>
      <c r="E77" s="42"/>
      <c r="F77" s="37"/>
      <c r="G77" s="42">
        <f>B77*D77</f>
        <v>7770</v>
      </c>
    </row>
    <row r="78" spans="5:7" ht="15">
      <c r="E78" s="37">
        <f>SUM(E73:E77)</f>
        <v>1032</v>
      </c>
      <c r="F78" s="37">
        <f>SUM(F73:F77)</f>
        <v>3700</v>
      </c>
      <c r="G78" s="37">
        <f>SUM(G73:G77)</f>
        <v>7770</v>
      </c>
    </row>
    <row r="79" spans="5:6" ht="15">
      <c r="E79" s="103"/>
      <c r="F79" s="103"/>
    </row>
    <row r="80" spans="5:7" ht="15">
      <c r="E80" s="104" t="s">
        <v>52</v>
      </c>
      <c r="F80" s="104"/>
      <c r="G80" s="48">
        <f>ROUND(SUM(E78:G78),0)</f>
        <v>12502</v>
      </c>
    </row>
  </sheetData>
  <sheetProtection/>
  <mergeCells count="15">
    <mergeCell ref="E79:F79"/>
    <mergeCell ref="E80:F80"/>
    <mergeCell ref="E67:F67"/>
    <mergeCell ref="E68:F68"/>
    <mergeCell ref="B7:G7"/>
    <mergeCell ref="E19:F19"/>
    <mergeCell ref="E20:F20"/>
    <mergeCell ref="B55:G55"/>
    <mergeCell ref="B23:G23"/>
    <mergeCell ref="E35:F35"/>
    <mergeCell ref="E36:F36"/>
    <mergeCell ref="B39:G39"/>
    <mergeCell ref="E51:F51"/>
    <mergeCell ref="E52:F52"/>
    <mergeCell ref="B70:G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dc:creator>
  <cp:keywords/>
  <dc:description/>
  <cp:lastModifiedBy>UNICAUCA</cp:lastModifiedBy>
  <cp:lastPrinted>2010-11-18T14:19:00Z</cp:lastPrinted>
  <dcterms:created xsi:type="dcterms:W3CDTF">2010-10-03T22:30:13Z</dcterms:created>
  <dcterms:modified xsi:type="dcterms:W3CDTF">2010-11-18T22:40:29Z</dcterms:modified>
  <cp:category/>
  <cp:version/>
  <cp:contentType/>
  <cp:contentStatus/>
</cp:coreProperties>
</file>